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29" documentId="8_{0CC3F463-D81E-4CD8-915E-859D97E9EBD3}" xr6:coauthVersionLast="47" xr6:coauthVersionMax="47" xr10:uidLastSave="{F2063418-764E-4171-B854-0BB9AC626C55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51" i="1" s="1"/>
  <c r="D45" i="1"/>
  <c r="D44" i="1"/>
  <c r="D46" i="1" l="1"/>
  <c r="D47" i="1"/>
  <c r="D48" i="1"/>
  <c r="D49" i="1"/>
  <c r="D50" i="1"/>
</calcChain>
</file>

<file path=xl/sharedStrings.xml><?xml version="1.0" encoding="utf-8"?>
<sst xmlns="http://schemas.openxmlformats.org/spreadsheetml/2006/main" count="18" uniqueCount="18">
  <si>
    <t>Source : données FHL</t>
  </si>
  <si>
    <t>Catégories de 
délais d'attente</t>
  </si>
  <si>
    <t>Nombre d'examens
réalisés</t>
  </si>
  <si>
    <t>Pourcentage
cumulé</t>
  </si>
  <si>
    <t>16-30 jrs</t>
  </si>
  <si>
    <t>31-60 jrs</t>
  </si>
  <si>
    <t>61-120 jrs</t>
  </si>
  <si>
    <t>Plus d'1 an</t>
  </si>
  <si>
    <t>Total</t>
  </si>
  <si>
    <t>0-7 jrs</t>
  </si>
  <si>
    <t>8-15 jrs</t>
  </si>
  <si>
    <t>121-365 jrs</t>
  </si>
  <si>
    <t>Figure : Distribution des examens IRM planifiés réalisés en ambulatoire par tranche de délais d’attente, en 2022</t>
  </si>
  <si>
    <t>Période de référence : du 01 janvier 2022 au 31 décembre 2022</t>
  </si>
  <si>
    <t>Périmètre d'inclusion : examens IRM planifiés et réalisés en ambulatoire (hors ceux effectués le jour même), résidents et non-résidents, affiliés et non-affiliés à la sécurité sociale luxembourgeoise</t>
  </si>
  <si>
    <t>Unité : Nombre d'examens IRM réalisés</t>
  </si>
  <si>
    <t>RM</t>
  </si>
  <si>
    <t>Référence : Carte sanitaire 2023, fascicule 3 : Délais d'attente pour les examens d'imagerie médicale au Luxembourg, page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</si>
</sst>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0"/>
      <name val="HelveticaNeueLT Std"/>
    </font>
    <font>
      <b/>
      <sz val="11"/>
      <color theme="1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4" xfId="0" applyBorder="1"/>
    <xf numFmtId="3" fontId="0" fillId="0" borderId="4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4" xfId="0" applyFill="1" applyBorder="1"/>
    <xf numFmtId="3" fontId="0" fillId="3" borderId="4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6" fillId="4" borderId="4" xfId="0" applyFont="1" applyFill="1" applyBorder="1"/>
    <xf numFmtId="3" fontId="6" fillId="4" borderId="4" xfId="0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28575</xdr:rowOff>
    </xdr:from>
    <xdr:to>
      <xdr:col>16</xdr:col>
      <xdr:colOff>142875</xdr:colOff>
      <xdr:row>41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A86AC2-1213-913E-3E22-7820F0B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76400"/>
          <a:ext cx="11525250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51"/>
  <sheetViews>
    <sheetView tabSelected="1" workbookViewId="0">
      <selection activeCell="T9" sqref="T9"/>
    </sheetView>
  </sheetViews>
  <sheetFormatPr baseColWidth="10" defaultColWidth="9" defaultRowHeight="14.25"/>
  <cols>
    <col min="2" max="2" width="16.5" customWidth="1"/>
    <col min="3" max="3" width="12.25" customWidth="1"/>
    <col min="4" max="4" width="12.625" customWidth="1"/>
  </cols>
  <sheetData>
    <row r="2" spans="2:18">
      <c r="B2" s="1" t="s">
        <v>12</v>
      </c>
      <c r="C2" s="2"/>
      <c r="D2" s="2"/>
      <c r="E2" s="2"/>
      <c r="F2" s="2"/>
      <c r="G2" s="2"/>
      <c r="H2" s="2"/>
      <c r="I2" s="2"/>
      <c r="J2" s="2"/>
    </row>
    <row r="3" spans="2:18">
      <c r="B3" s="3"/>
      <c r="C3" s="2"/>
      <c r="D3" s="2"/>
      <c r="E3" s="2"/>
      <c r="F3" s="2"/>
      <c r="G3" s="2"/>
      <c r="H3" s="2"/>
      <c r="I3" s="2"/>
      <c r="J3" s="2"/>
    </row>
    <row r="4" spans="2:18">
      <c r="B4" s="3" t="s">
        <v>17</v>
      </c>
      <c r="C4" s="2"/>
      <c r="D4" s="2"/>
      <c r="E4" s="2"/>
      <c r="F4" s="2"/>
      <c r="G4" s="2"/>
      <c r="H4" s="2"/>
      <c r="I4" s="2"/>
      <c r="J4" s="2"/>
    </row>
    <row r="5" spans="2:18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8">
      <c r="B6" s="3" t="s">
        <v>13</v>
      </c>
      <c r="C6" s="2"/>
      <c r="D6" s="2"/>
      <c r="E6" s="2"/>
      <c r="F6" s="2"/>
      <c r="G6" s="2"/>
      <c r="H6" s="2"/>
      <c r="I6" s="2"/>
      <c r="J6" s="2"/>
    </row>
    <row r="7" spans="2:18" ht="15.75" customHeight="1">
      <c r="B7" s="18" t="s">
        <v>14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>
      <c r="B8" s="3" t="s">
        <v>15</v>
      </c>
      <c r="C8" s="2"/>
      <c r="D8" s="2"/>
      <c r="E8" s="2"/>
      <c r="F8" s="2"/>
      <c r="G8" s="2"/>
      <c r="H8" s="2"/>
      <c r="I8" s="2"/>
      <c r="J8" s="2"/>
    </row>
    <row r="17" spans="26:26">
      <c r="Z17" t="s">
        <v>16</v>
      </c>
    </row>
    <row r="42" spans="2:4" ht="15" thickBot="1"/>
    <row r="43" spans="2:4" ht="45.75" thickBot="1">
      <c r="B43" s="15" t="s">
        <v>1</v>
      </c>
      <c r="C43" s="16" t="s">
        <v>2</v>
      </c>
      <c r="D43" s="17" t="s">
        <v>3</v>
      </c>
    </row>
    <row r="44" spans="2:4" ht="15" thickBot="1">
      <c r="B44" s="5" t="s">
        <v>9</v>
      </c>
      <c r="C44" s="6">
        <v>6324</v>
      </c>
      <c r="D44" s="7">
        <f>C44/C51</f>
        <v>9.7631765831969614E-2</v>
      </c>
    </row>
    <row r="45" spans="2:4" ht="15" thickBot="1">
      <c r="B45" s="8" t="s">
        <v>10</v>
      </c>
      <c r="C45" s="9">
        <v>6701</v>
      </c>
      <c r="D45" s="10">
        <f>(C44+C45)/C51</f>
        <v>0.20108376817859017</v>
      </c>
    </row>
    <row r="46" spans="2:4" ht="15" thickBot="1">
      <c r="B46" s="5" t="s">
        <v>4</v>
      </c>
      <c r="C46" s="6">
        <v>13583</v>
      </c>
      <c r="D46" s="7">
        <f>(C44+C45+C46)/C51</f>
        <v>0.41078210393058945</v>
      </c>
    </row>
    <row r="47" spans="2:4" ht="15" thickBot="1">
      <c r="B47" s="8" t="s">
        <v>5</v>
      </c>
      <c r="C47" s="9">
        <v>21815</v>
      </c>
      <c r="D47" s="10">
        <f>(C44+C45+C46+C47)/C51</f>
        <v>0.7475684688300861</v>
      </c>
    </row>
    <row r="48" spans="2:4" ht="15" thickBot="1">
      <c r="B48" s="5" t="s">
        <v>6</v>
      </c>
      <c r="C48" s="6">
        <v>12384</v>
      </c>
      <c r="D48" s="7">
        <f>(C44+C45+C46+C47+C48)/C51</f>
        <v>0.93875629110445546</v>
      </c>
    </row>
    <row r="49" spans="2:4" ht="15" thickBot="1">
      <c r="B49" s="8" t="s">
        <v>11</v>
      </c>
      <c r="C49" s="9">
        <v>3692</v>
      </c>
      <c r="D49" s="10">
        <f>(C44+C45+C46+C47+C48+C49)/C51</f>
        <v>0.99575446938586465</v>
      </c>
    </row>
    <row r="50" spans="2:4" ht="15" thickBot="1">
      <c r="B50" s="5" t="s">
        <v>7</v>
      </c>
      <c r="C50" s="6">
        <v>275</v>
      </c>
      <c r="D50" s="11">
        <f>(C44+C45+C46+C47+C48+C49+C50)/C51</f>
        <v>1</v>
      </c>
    </row>
    <row r="51" spans="2:4" ht="15.75" thickBot="1">
      <c r="B51" s="12" t="s">
        <v>8</v>
      </c>
      <c r="C51" s="13">
        <f>SUM(C44:C50)</f>
        <v>64774</v>
      </c>
      <c r="D51" s="14">
        <f>C51/C51</f>
        <v>1</v>
      </c>
    </row>
  </sheetData>
  <mergeCells count="1">
    <mergeCell ref="B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