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1_CH/7_75+/"/>
    </mc:Choice>
  </mc:AlternateContent>
  <xr:revisionPtr revIDLastSave="10" documentId="11_106136533DCD4C130EFA97E672670EABA7B6E6ED" xr6:coauthVersionLast="47" xr6:coauthVersionMax="47" xr10:uidLastSave="{B0545A4B-BBD4-4C6E-8FC6-26F1B9B68CA2}"/>
  <bookViews>
    <workbookView xWindow="-110" yWindow="-110" windowWidth="19420" windowHeight="10420" xr2:uid="{00000000-000D-0000-FFFF-FFFF00000000}"/>
  </bookViews>
  <sheets>
    <sheet name="Data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15" l="1"/>
  <c r="K44" i="15"/>
  <c r="I44" i="15"/>
  <c r="G44" i="15"/>
  <c r="E44" i="15"/>
  <c r="C44" i="15"/>
  <c r="Q40" i="15" l="1"/>
  <c r="Q48" i="15" l="1"/>
  <c r="P48" i="15" s="1"/>
  <c r="Q47" i="15"/>
  <c r="P47" i="15" s="1"/>
  <c r="F47" i="15"/>
  <c r="D47" i="15"/>
  <c r="Q46" i="15"/>
  <c r="P46" i="15" s="1"/>
  <c r="Q45" i="15"/>
  <c r="P45" i="15" s="1"/>
  <c r="Q43" i="15"/>
  <c r="J43" i="15" s="1"/>
  <c r="Q42" i="15"/>
  <c r="J42" i="15" s="1"/>
  <c r="Q41" i="15"/>
  <c r="N41" i="15" s="1"/>
  <c r="L40" i="15"/>
  <c r="Q39" i="15"/>
  <c r="J39" i="15" s="1"/>
  <c r="D46" i="15" l="1"/>
  <c r="N42" i="15"/>
  <c r="L43" i="15"/>
  <c r="N43" i="15"/>
  <c r="L42" i="15"/>
  <c r="D48" i="15"/>
  <c r="F48" i="15"/>
  <c r="L41" i="15"/>
  <c r="H48" i="15"/>
  <c r="F46" i="15"/>
  <c r="H45" i="15"/>
  <c r="H46" i="15"/>
  <c r="H47" i="15"/>
  <c r="D45" i="15"/>
  <c r="F45" i="15"/>
  <c r="D43" i="15"/>
  <c r="D42" i="15"/>
  <c r="F42" i="15"/>
  <c r="F43" i="15"/>
  <c r="H42" i="15"/>
  <c r="H43" i="15"/>
  <c r="L39" i="15"/>
  <c r="N39" i="15"/>
  <c r="D40" i="15"/>
  <c r="F41" i="15"/>
  <c r="D39" i="15"/>
  <c r="F40" i="15"/>
  <c r="H41" i="15"/>
  <c r="D41" i="15"/>
  <c r="F39" i="15"/>
  <c r="H40" i="15"/>
  <c r="J41" i="15"/>
  <c r="N40" i="15"/>
  <c r="H39" i="15"/>
  <c r="J40" i="15"/>
  <c r="Q44" i="15"/>
  <c r="Q50" i="15" l="1"/>
  <c r="Q49" i="15"/>
  <c r="D50" i="15" l="1"/>
  <c r="F50" i="15"/>
  <c r="H50" i="15"/>
  <c r="D49" i="15"/>
  <c r="H49" i="15"/>
  <c r="F49" i="15"/>
  <c r="F44" i="15"/>
  <c r="H44" i="15"/>
  <c r="N44" i="15"/>
  <c r="L44" i="15"/>
  <c r="D44" i="15"/>
  <c r="J44" i="15"/>
  <c r="P50" i="15"/>
  <c r="P49" i="15"/>
</calcChain>
</file>

<file path=xl/sharedStrings.xml><?xml version="1.0" encoding="utf-8"?>
<sst xmlns="http://schemas.openxmlformats.org/spreadsheetml/2006/main" count="23" uniqueCount="17">
  <si>
    <t>CHdN</t>
  </si>
  <si>
    <t>CHEM</t>
  </si>
  <si>
    <t>HRS</t>
  </si>
  <si>
    <t>CHK</t>
  </si>
  <si>
    <t>ZITHA</t>
  </si>
  <si>
    <t>CSM</t>
  </si>
  <si>
    <t>Source : données IGSS / Traitement : Observatoire national de la santé</t>
  </si>
  <si>
    <t>Périmètre d'inclusion : activité opposable, résidents et non-résidents, centres hospitaliers, hors activité de rééducation, présence à minuit et hospitalisation de jour (ESMJ+PSA)</t>
  </si>
  <si>
    <t>Unités : Nombre de séjours</t>
  </si>
  <si>
    <t>CHL</t>
  </si>
  <si>
    <t>TOTAL</t>
  </si>
  <si>
    <t xml:space="preserve">CSM </t>
  </si>
  <si>
    <t>Figure : Evolution de la répartition des séjours hospitaliers des patients âgés de 75 ans et plus, par établissement, 2012-2022</t>
  </si>
  <si>
    <t>Années de référence : 2012-2022</t>
  </si>
  <si>
    <t>Moy. 2012-16</t>
  </si>
  <si>
    <t>2022 (p)</t>
  </si>
  <si>
    <t>Référence : Carte sanitaire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</si>
</sst>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&quot;$&quot;* #,##0_);_(&quot;$&quot;* \(#,##0\);_(&quot;$&quot;* &quot;-&quot;_);_(@_)"/>
    <numFmt numFmtId="166" formatCode="0.0"/>
    <numFmt numFmtId="167" formatCode="0.0%"/>
    <numFmt numFmtId="168" formatCode="#,##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11"/>
      <color rgb="FFFF0000"/>
      <name val="HelveticaNeueLT Std"/>
      <family val="2"/>
    </font>
    <font>
      <b/>
      <sz val="11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7558519241921"/>
      </right>
      <top/>
      <bottom style="medium">
        <color theme="3" tint="0.39994506668294322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3" borderId="0" xfId="0" applyFont="1" applyFill="1"/>
    <xf numFmtId="0" fontId="8" fillId="3" borderId="0" xfId="0" applyFont="1" applyFill="1"/>
    <xf numFmtId="0" fontId="8" fillId="0" borderId="0" xfId="0" applyFont="1"/>
    <xf numFmtId="166" fontId="5" fillId="0" borderId="0" xfId="0" applyNumberFormat="1" applyFont="1"/>
    <xf numFmtId="0" fontId="5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4" xfId="0" applyFont="1" applyFill="1" applyBorder="1"/>
    <xf numFmtId="3" fontId="5" fillId="3" borderId="0" xfId="0" applyNumberFormat="1" applyFont="1" applyFill="1" applyBorder="1"/>
    <xf numFmtId="167" fontId="5" fillId="3" borderId="0" xfId="0" applyNumberFormat="1" applyFont="1" applyFill="1" applyBorder="1"/>
    <xf numFmtId="3" fontId="5" fillId="3" borderId="5" xfId="0" applyNumberFormat="1" applyFont="1" applyFill="1" applyBorder="1"/>
    <xf numFmtId="167" fontId="5" fillId="0" borderId="0" xfId="0" applyNumberFormat="1" applyFont="1"/>
    <xf numFmtId="0" fontId="9" fillId="2" borderId="4" xfId="0" applyFont="1" applyFill="1" applyBorder="1"/>
    <xf numFmtId="3" fontId="5" fillId="2" borderId="0" xfId="0" applyNumberFormat="1" applyFont="1" applyFill="1" applyBorder="1"/>
    <xf numFmtId="167" fontId="5" fillId="2" borderId="0" xfId="0" applyNumberFormat="1" applyFont="1" applyFill="1" applyBorder="1"/>
    <xf numFmtId="3" fontId="5" fillId="2" borderId="5" xfId="0" applyNumberFormat="1" applyFont="1" applyFill="1" applyBorder="1"/>
    <xf numFmtId="0" fontId="5" fillId="3" borderId="0" xfId="0" applyFont="1" applyFill="1" applyBorder="1"/>
    <xf numFmtId="1" fontId="5" fillId="3" borderId="0" xfId="0" applyNumberFormat="1" applyFont="1" applyFill="1" applyBorder="1"/>
    <xf numFmtId="1" fontId="5" fillId="2" borderId="0" xfId="0" applyNumberFormat="1" applyFont="1" applyFill="1" applyBorder="1"/>
    <xf numFmtId="168" fontId="5" fillId="2" borderId="5" xfId="0" applyNumberFormat="1" applyFont="1" applyFill="1" applyBorder="1"/>
    <xf numFmtId="0" fontId="5" fillId="2" borderId="0" xfId="0" applyFont="1" applyFill="1" applyBorder="1"/>
    <xf numFmtId="0" fontId="9" fillId="2" borderId="4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5" fillId="2" borderId="7" xfId="0" applyFont="1" applyFill="1" applyBorder="1"/>
    <xf numFmtId="167" fontId="5" fillId="2" borderId="7" xfId="0" applyNumberFormat="1" applyFont="1" applyFill="1" applyBorder="1"/>
    <xf numFmtId="3" fontId="5" fillId="2" borderId="7" xfId="0" applyNumberFormat="1" applyFont="1" applyFill="1" applyBorder="1"/>
    <xf numFmtId="3" fontId="5" fillId="2" borderId="8" xfId="0" applyNumberFormat="1" applyFont="1" applyFill="1" applyBorder="1"/>
    <xf numFmtId="0" fontId="5" fillId="2" borderId="7" xfId="0" applyNumberFormat="1" applyFont="1" applyFill="1" applyBorder="1"/>
    <xf numFmtId="0" fontId="6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969696"/>
      <color rgb="FFFFC000"/>
      <color rgb="FF663300"/>
      <color rgb="FFC00000"/>
      <color rgb="FF92D050"/>
      <color rgb="FF0070C0"/>
      <color rgb="FFCC00FF"/>
      <color rgb="FFFFAD00"/>
      <color rgb="FFE10600"/>
      <color rgb="FF00C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Evolution de</a:t>
            </a:r>
            <a:r>
              <a:rPr lang="lb-LU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la</a:t>
            </a: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répartition des séjours hospitaliers</a:t>
            </a:r>
            <a:r>
              <a:rPr lang="lb-LU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des patients âgés de 75 ans et plus, </a:t>
            </a:r>
          </a:p>
          <a:p>
            <a:pPr>
              <a:defRPr sz="900">
                <a:latin typeface="HelveticaNeueLT Std" panose="020B0604020202020204" pitchFamily="34" charset="0"/>
              </a:defRPr>
            </a:pPr>
            <a:r>
              <a:rPr lang="lb-LU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par établissement,</a:t>
            </a:r>
            <a:r>
              <a:rPr lang="lb-LU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2012-2022</a:t>
            </a:r>
            <a:endParaRPr lang="lb-LU" sz="900" b="1">
              <a:solidFill>
                <a:sysClr val="windowText" lastClr="000000"/>
              </a:solidFill>
              <a:latin typeface="HelveticaNeueLT Std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tx>
            <c:strRef>
              <c:f>Data!$P$38</c:f>
              <c:strCache>
                <c:ptCount val="1"/>
                <c:pt idx="0">
                  <c:v>HRS</c:v>
                </c:pt>
              </c:strCache>
            </c:strRef>
          </c:tx>
          <c:spPr>
            <a:solidFill>
              <a:srgbClr val="96969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69696"/>
              </a:solidFill>
              <a:ln>
                <a:solidFill>
                  <a:srgbClr val="96969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CF2-42CD-AEC4-F925618249E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28-4DB4-A411-916F7D2EF1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Data!$B$39:$B$50</c15:sqref>
                  </c15:fullRef>
                </c:ext>
              </c:extLst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Data!$P$39:$P$50</c15:sqref>
                  </c15:fullRef>
                </c:ext>
              </c:extLst>
              <c:f>Data!$P$44:$P$50</c:f>
              <c:numCache>
                <c:formatCode>0.0%</c:formatCode>
                <c:ptCount val="7"/>
                <c:pt idx="1">
                  <c:v>0.38170129304082523</c:v>
                </c:pt>
                <c:pt idx="2">
                  <c:v>0.35970815061243006</c:v>
                </c:pt>
                <c:pt idx="3">
                  <c:v>0.36424690612737698</c:v>
                </c:pt>
                <c:pt idx="4">
                  <c:v>0.36250496491460349</c:v>
                </c:pt>
                <c:pt idx="5">
                  <c:v>0.37378483473752433</c:v>
                </c:pt>
                <c:pt idx="6">
                  <c:v>0.3798609033801974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Data!$P$39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CF2-42CD-AEC4-F925618249ED}"/>
                      </c:ext>
                    </c:extLst>
                  </c15:dLbl>
                </c15:categoryFilterException>
                <c15:categoryFilterException>
                  <c15:sqref>Data!$P$40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CF2-42CD-AEC4-F925618249ED}"/>
                      </c:ext>
                    </c:extLst>
                  </c15:dLbl>
                </c15:categoryFilterException>
                <c15:categoryFilterException>
                  <c15:sqref>Data!$P$41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BCF2-42CD-AEC4-F925618249ED}"/>
                      </c:ext>
                    </c:extLst>
                  </c15:dLbl>
                </c15:categoryFilterException>
                <c15:categoryFilterException>
                  <c15:sqref>Data!$P$42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CF2-42CD-AEC4-F925618249ED}"/>
                      </c:ext>
                    </c:extLst>
                  </c15:dLbl>
                </c15:categoryFilterException>
                <c15:categoryFilterException>
                  <c15:sqref>Data!$P$43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BCF2-42CD-AEC4-F925618249E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42FC-49E8-A530-E8D24223B0F8}"/>
            </c:ext>
          </c:extLst>
        </c:ser>
        <c:ser>
          <c:idx val="4"/>
          <c:order val="1"/>
          <c:tx>
            <c:strRef>
              <c:f>Data!$N$38</c:f>
              <c:strCache>
                <c:ptCount val="1"/>
                <c:pt idx="0">
                  <c:v>CSM 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DEE4B1"/>
              </a:solidFill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28-4DB4-A411-916F7D2EF1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28-4DB4-A411-916F7D2EF1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28-4DB4-A411-916F7D2EF1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28-4DB4-A411-916F7D2EF1D5}"/>
                </c:ext>
              </c:extLst>
            </c:dLbl>
            <c:spPr>
              <a:noFill/>
              <a:ln>
                <a:solidFill>
                  <a:srgbClr val="FFC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Data!$B$39:$B$50</c15:sqref>
                  </c15:fullRef>
                </c:ext>
              </c:extLst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Data!$N$39:$N$50</c15:sqref>
                  </c15:fullRef>
                </c:ext>
              </c:extLst>
              <c:f>Data!$N$44:$N$50</c:f>
              <c:numCache>
                <c:formatCode>0.0%</c:formatCode>
                <c:ptCount val="7"/>
                <c:pt idx="0">
                  <c:v>5.4491242898060753E-2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FC-49E8-A530-E8D24223B0F8}"/>
            </c:ext>
          </c:extLst>
        </c:ser>
        <c:ser>
          <c:idx val="3"/>
          <c:order val="2"/>
          <c:tx>
            <c:strRef>
              <c:f>Data!$L$38</c:f>
              <c:strCache>
                <c:ptCount val="1"/>
                <c:pt idx="0">
                  <c:v>ZITHA</c:v>
                </c:pt>
              </c:strCache>
            </c:strRef>
          </c:tx>
          <c:spPr>
            <a:solidFill>
              <a:srgbClr val="545859"/>
            </a:solidFill>
            <a:ln>
              <a:solidFill>
                <a:srgbClr val="545859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63300"/>
              </a:solidFill>
              <a:ln>
                <a:solidFill>
                  <a:srgbClr val="6633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2-42CD-AEC4-F925618249E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28-4DB4-A411-916F7D2EF1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28-4DB4-A411-916F7D2EF1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28-4DB4-A411-916F7D2EF1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28-4DB4-A411-916F7D2EF1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Data!$B$39:$B$50</c15:sqref>
                  </c15:fullRef>
                </c:ext>
              </c:extLst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Data!$L$39:$L$50</c15:sqref>
                  </c15:fullRef>
                </c:ext>
              </c:extLst>
              <c:f>Data!$L$44:$L$50</c:f>
              <c:numCache>
                <c:formatCode>0.0%</c:formatCode>
                <c:ptCount val="7"/>
                <c:pt idx="0">
                  <c:v>0.18110531999812177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2FC-49E8-A530-E8D24223B0F8}"/>
            </c:ext>
          </c:extLst>
        </c:ser>
        <c:ser>
          <c:idx val="2"/>
          <c:order val="3"/>
          <c:tx>
            <c:strRef>
              <c:f>Data!$J$38</c:f>
              <c:strCache>
                <c:ptCount val="1"/>
                <c:pt idx="0">
                  <c:v>CHK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28-4DB4-A411-916F7D2EF1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28-4DB4-A411-916F7D2EF1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28-4DB4-A411-916F7D2EF1D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28-4DB4-A411-916F7D2EF1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Data!$B$39:$B$50</c15:sqref>
                  </c15:fullRef>
                </c:ext>
              </c:extLst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Data!$J$39:$J$50</c15:sqref>
                  </c15:fullRef>
                </c:ext>
              </c:extLst>
              <c:f>Data!$J$44:$J$50</c:f>
              <c:numCache>
                <c:formatCode>0.0%</c:formatCode>
                <c:ptCount val="7"/>
                <c:pt idx="0">
                  <c:v>0.16274592665633655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FC-49E8-A530-E8D24223B0F8}"/>
            </c:ext>
          </c:extLst>
        </c:ser>
        <c:ser>
          <c:idx val="1"/>
          <c:order val="4"/>
          <c:tx>
            <c:strRef>
              <c:f>Data!$H$38</c:f>
              <c:strCache>
                <c:ptCount val="1"/>
                <c:pt idx="0">
                  <c:v>CHEM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Data!$B$39:$B$50</c15:sqref>
                  </c15:fullRef>
                </c:ext>
              </c:extLst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Data!$H$39:$H$50</c15:sqref>
                  </c15:fullRef>
                </c:ext>
              </c:extLst>
              <c:f>Data!$H$44:$H$50</c:f>
              <c:numCache>
                <c:formatCode>0.0%</c:formatCode>
                <c:ptCount val="7"/>
                <c:pt idx="0">
                  <c:v>0.26502167754456807</c:v>
                </c:pt>
                <c:pt idx="1">
                  <c:v>0.26075112596251632</c:v>
                </c:pt>
                <c:pt idx="2">
                  <c:v>0.27283381218811431</c:v>
                </c:pt>
                <c:pt idx="3">
                  <c:v>0.26037579233323271</c:v>
                </c:pt>
                <c:pt idx="4">
                  <c:v>0.25420362769760357</c:v>
                </c:pt>
                <c:pt idx="5">
                  <c:v>0.25064808813998701</c:v>
                </c:pt>
                <c:pt idx="6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2FC-49E8-A530-E8D24223B0F8}"/>
            </c:ext>
          </c:extLst>
        </c:ser>
        <c:ser>
          <c:idx val="0"/>
          <c:order val="5"/>
          <c:tx>
            <c:strRef>
              <c:f>Data!$F$38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Data!$B$39:$B$50</c15:sqref>
                  </c15:fullRef>
                </c:ext>
              </c:extLst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Data!$F$39:$F$50</c15:sqref>
                  </c15:fullRef>
                </c:ext>
              </c:extLst>
              <c:f>Data!$F$44:$F$50</c:f>
              <c:numCache>
                <c:formatCode>0.0%</c:formatCode>
                <c:ptCount val="7"/>
                <c:pt idx="0">
                  <c:v>0.18627819254668107</c:v>
                </c:pt>
                <c:pt idx="1">
                  <c:v>0.20579689089060002</c:v>
                </c:pt>
                <c:pt idx="2">
                  <c:v>0.21918947527597157</c:v>
                </c:pt>
                <c:pt idx="3">
                  <c:v>0.21774071838213099</c:v>
                </c:pt>
                <c:pt idx="4">
                  <c:v>0.23390264354119775</c:v>
                </c:pt>
                <c:pt idx="5">
                  <c:v>0.22043097861309138</c:v>
                </c:pt>
                <c:pt idx="6">
                  <c:v>0.20984145976667665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2FC-49E8-A530-E8D24223B0F8}"/>
            </c:ext>
          </c:extLst>
        </c:ser>
        <c:ser>
          <c:idx val="5"/>
          <c:order val="6"/>
          <c:tx>
            <c:strRef>
              <c:f>Data!$D$38</c:f>
              <c:strCache>
                <c:ptCount val="1"/>
                <c:pt idx="0">
                  <c:v>CHdN</c:v>
                </c:pt>
              </c:strCache>
            </c:strRef>
          </c:tx>
          <c:spPr>
            <a:solidFill>
              <a:srgbClr val="CC00FF"/>
            </a:solidFill>
            <a:ln>
              <a:solidFill>
                <a:srgbClr val="CC00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Data!$B$39:$B$50</c15:sqref>
                  </c15:fullRef>
                </c:ext>
              </c:extLst>
              <c:f>Data!$B$44:$B$50</c:f>
              <c:strCache>
                <c:ptCount val="7"/>
                <c:pt idx="0">
                  <c:v>Moy. 2012-16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 (p)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Data!$D$39:$D$50</c15:sqref>
                  </c15:fullRef>
                </c:ext>
              </c:extLst>
              <c:f>Data!$D$44:$D$50</c:f>
              <c:numCache>
                <c:formatCode>0.0%</c:formatCode>
                <c:ptCount val="7"/>
                <c:pt idx="0">
                  <c:v>0.1503576403562317</c:v>
                </c:pt>
                <c:pt idx="1">
                  <c:v>0.15175069010605841</c:v>
                </c:pt>
                <c:pt idx="2">
                  <c:v>0.14826856192348406</c:v>
                </c:pt>
                <c:pt idx="3">
                  <c:v>0.15763658315725929</c:v>
                </c:pt>
                <c:pt idx="4">
                  <c:v>0.14938876384659516</c:v>
                </c:pt>
                <c:pt idx="5">
                  <c:v>0.15513609850939727</c:v>
                </c:pt>
                <c:pt idx="6">
                  <c:v>0.16029763685312592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2FC-49E8-A530-E8D24223B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8316544"/>
        <c:axId val="108318080"/>
      </c:barChart>
      <c:catAx>
        <c:axId val="1083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8318080"/>
        <c:crosses val="autoZero"/>
        <c:auto val="1"/>
        <c:lblAlgn val="ctr"/>
        <c:lblOffset val="100"/>
        <c:noMultiLvlLbl val="0"/>
      </c:catAx>
      <c:valAx>
        <c:axId val="1083180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83165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38807</xdr:colOff>
      <xdr:row>9</xdr:row>
      <xdr:rowOff>4585</xdr:rowOff>
    </xdr:from>
    <xdr:to>
      <xdr:col>10</xdr:col>
      <xdr:colOff>63501</xdr:colOff>
      <xdr:row>32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6E9573-748E-4FB8-AD31-0D9F5AC17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B50"/>
  <sheetViews>
    <sheetView showGridLines="0" tabSelected="1" topLeftCell="A10" zoomScaleNormal="100" workbookViewId="0">
      <selection activeCell="J46" sqref="J46"/>
    </sheetView>
  </sheetViews>
  <sheetFormatPr defaultColWidth="9.1796875" defaultRowHeight="14"/>
  <cols>
    <col min="1" max="1" width="6.54296875" style="2" customWidth="1"/>
    <col min="2" max="2" width="16.81640625" style="2" customWidth="1"/>
    <col min="3" max="3" width="11" style="2" customWidth="1"/>
    <col min="4" max="8" width="9.1796875" style="2"/>
    <col min="9" max="9" width="9.1796875" style="2" customWidth="1"/>
    <col min="10" max="16384" width="9.1796875" style="2"/>
  </cols>
  <sheetData>
    <row r="2" spans="2:11">
      <c r="B2" s="1" t="s">
        <v>12</v>
      </c>
    </row>
    <row r="3" spans="2:11">
      <c r="B3" s="3"/>
    </row>
    <row r="4" spans="2:11">
      <c r="B4" s="3" t="s">
        <v>16</v>
      </c>
    </row>
    <row r="5" spans="2:11">
      <c r="B5" s="4" t="s">
        <v>6</v>
      </c>
    </row>
    <row r="6" spans="2:11">
      <c r="B6" s="3" t="s">
        <v>13</v>
      </c>
    </row>
    <row r="7" spans="2:11" ht="26.15" customHeight="1">
      <c r="B7" s="33" t="s">
        <v>7</v>
      </c>
      <c r="C7" s="33"/>
      <c r="D7" s="33"/>
      <c r="E7" s="33"/>
      <c r="F7" s="33"/>
      <c r="G7" s="33"/>
      <c r="H7" s="33"/>
      <c r="I7" s="33"/>
      <c r="J7" s="33"/>
      <c r="K7" s="33"/>
    </row>
    <row r="8" spans="2:11">
      <c r="B8" s="3" t="s">
        <v>8</v>
      </c>
    </row>
    <row r="9" spans="2:11">
      <c r="E9" s="5"/>
      <c r="F9" s="5"/>
      <c r="G9" s="5"/>
      <c r="H9" s="5"/>
      <c r="I9" s="6"/>
      <c r="J9" s="5"/>
    </row>
    <row r="33" spans="2:28">
      <c r="D33" s="7"/>
    </row>
    <row r="37" spans="2:28" ht="14.5" thickBot="1">
      <c r="U37" s="8"/>
      <c r="V37" s="8"/>
      <c r="W37" s="8"/>
      <c r="X37" s="8"/>
      <c r="Y37" s="8"/>
      <c r="Z37" s="8"/>
      <c r="AA37" s="8"/>
      <c r="AB37" s="8"/>
    </row>
    <row r="38" spans="2:28">
      <c r="B38" s="9"/>
      <c r="C38" s="10" t="s">
        <v>0</v>
      </c>
      <c r="D38" s="10" t="s">
        <v>0</v>
      </c>
      <c r="E38" s="10" t="s">
        <v>9</v>
      </c>
      <c r="F38" s="10" t="s">
        <v>9</v>
      </c>
      <c r="G38" s="10" t="s">
        <v>1</v>
      </c>
      <c r="H38" s="10" t="s">
        <v>1</v>
      </c>
      <c r="I38" s="10" t="s">
        <v>3</v>
      </c>
      <c r="J38" s="10" t="s">
        <v>3</v>
      </c>
      <c r="K38" s="10" t="s">
        <v>4</v>
      </c>
      <c r="L38" s="10" t="s">
        <v>4</v>
      </c>
      <c r="M38" s="10" t="s">
        <v>5</v>
      </c>
      <c r="N38" s="10" t="s">
        <v>11</v>
      </c>
      <c r="O38" s="10" t="s">
        <v>2</v>
      </c>
      <c r="P38" s="10" t="s">
        <v>2</v>
      </c>
      <c r="Q38" s="11" t="s">
        <v>10</v>
      </c>
      <c r="T38" s="8"/>
    </row>
    <row r="39" spans="2:28">
      <c r="B39" s="12">
        <v>2012</v>
      </c>
      <c r="C39" s="13">
        <v>3639</v>
      </c>
      <c r="D39" s="14">
        <f t="shared" ref="D39:D43" si="0">C39/Q39</f>
        <v>0.15275154262687318</v>
      </c>
      <c r="E39" s="13">
        <v>4301</v>
      </c>
      <c r="F39" s="14">
        <f t="shared" ref="F39:F43" si="1">E39/Q39</f>
        <v>0.1805398144650128</v>
      </c>
      <c r="G39" s="13">
        <v>6324</v>
      </c>
      <c r="H39" s="14">
        <f t="shared" ref="H39:H43" si="2">G39/Q39</f>
        <v>0.26545775091298324</v>
      </c>
      <c r="I39" s="13">
        <v>3926</v>
      </c>
      <c r="J39" s="14">
        <f t="shared" ref="J39:J43" si="3">I39/Q39</f>
        <v>0.16479872392226</v>
      </c>
      <c r="K39" s="13">
        <v>4384</v>
      </c>
      <c r="L39" s="14">
        <f>K39/Q39</f>
        <v>0.18402384250514209</v>
      </c>
      <c r="M39" s="13">
        <v>1249</v>
      </c>
      <c r="N39" s="14">
        <f t="shared" ref="N39:N43" si="4">M39/Q39</f>
        <v>5.2428325567728667E-2</v>
      </c>
      <c r="O39" s="14"/>
      <c r="P39" s="14"/>
      <c r="Q39" s="15">
        <f>SUM(C39+E39+G39+I39+K39+M39)</f>
        <v>23823</v>
      </c>
      <c r="S39" s="16"/>
    </row>
    <row r="40" spans="2:28">
      <c r="B40" s="17">
        <v>2013</v>
      </c>
      <c r="C40" s="18">
        <v>3724</v>
      </c>
      <c r="D40" s="19">
        <f t="shared" si="0"/>
        <v>0.1512714274108376</v>
      </c>
      <c r="E40" s="18">
        <v>4471</v>
      </c>
      <c r="F40" s="19">
        <f t="shared" si="1"/>
        <v>0.18161507839792021</v>
      </c>
      <c r="G40" s="18">
        <v>6698</v>
      </c>
      <c r="H40" s="19">
        <f t="shared" si="2"/>
        <v>0.27207734178243559</v>
      </c>
      <c r="I40" s="18">
        <v>3862</v>
      </c>
      <c r="J40" s="19">
        <f t="shared" si="3"/>
        <v>0.15687708181005769</v>
      </c>
      <c r="K40" s="18">
        <v>4436</v>
      </c>
      <c r="L40" s="19">
        <f>K40/Q40</f>
        <v>0.18019335445608903</v>
      </c>
      <c r="M40" s="18">
        <v>1427</v>
      </c>
      <c r="N40" s="19">
        <f t="shared" si="4"/>
        <v>5.7965716142659843E-2</v>
      </c>
      <c r="O40" s="19"/>
      <c r="P40" s="19"/>
      <c r="Q40" s="20">
        <f>SUM(C40+E40+G40+I40+K40+M40)</f>
        <v>24618</v>
      </c>
      <c r="S40" s="16"/>
    </row>
    <row r="41" spans="2:28">
      <c r="B41" s="12">
        <v>2014</v>
      </c>
      <c r="C41" s="13">
        <v>3791</v>
      </c>
      <c r="D41" s="14">
        <f t="shared" si="0"/>
        <v>0.14853269599968655</v>
      </c>
      <c r="E41" s="13">
        <v>4776</v>
      </c>
      <c r="F41" s="14">
        <f t="shared" si="1"/>
        <v>0.18712533793049407</v>
      </c>
      <c r="G41" s="13">
        <v>6599</v>
      </c>
      <c r="H41" s="14">
        <f t="shared" si="2"/>
        <v>0.25855111076284137</v>
      </c>
      <c r="I41" s="13">
        <v>3965</v>
      </c>
      <c r="J41" s="14">
        <f t="shared" si="3"/>
        <v>0.15535007640167692</v>
      </c>
      <c r="K41" s="13">
        <v>4908</v>
      </c>
      <c r="L41" s="14">
        <f t="shared" ref="L41:L43" si="5">K41/Q41</f>
        <v>0.19229714375269366</v>
      </c>
      <c r="M41" s="13">
        <v>1484</v>
      </c>
      <c r="N41" s="14">
        <f t="shared" si="4"/>
        <v>5.8143635152607454E-2</v>
      </c>
      <c r="O41" s="14"/>
      <c r="P41" s="14"/>
      <c r="Q41" s="15">
        <f>SUM(C41+E41+G41+I41+K41+M41)</f>
        <v>25523</v>
      </c>
      <c r="S41" s="16"/>
    </row>
    <row r="42" spans="2:28">
      <c r="B42" s="12">
        <v>2015</v>
      </c>
      <c r="C42" s="13">
        <v>3998</v>
      </c>
      <c r="D42" s="14">
        <f t="shared" si="0"/>
        <v>0.14958656040707899</v>
      </c>
      <c r="E42" s="13">
        <v>5006</v>
      </c>
      <c r="F42" s="14">
        <f t="shared" si="1"/>
        <v>0.18730123096494181</v>
      </c>
      <c r="G42" s="13">
        <v>7150</v>
      </c>
      <c r="H42" s="14">
        <f t="shared" si="2"/>
        <v>0.26751973659595168</v>
      </c>
      <c r="I42" s="21">
        <v>4215</v>
      </c>
      <c r="J42" s="14">
        <f t="shared" si="3"/>
        <v>0.15770569087439668</v>
      </c>
      <c r="K42" s="21">
        <v>4994</v>
      </c>
      <c r="L42" s="14">
        <f t="shared" si="5"/>
        <v>0.18685224679163392</v>
      </c>
      <c r="M42" s="21">
        <v>1364</v>
      </c>
      <c r="N42" s="14">
        <f t="shared" si="4"/>
        <v>5.1034534365996934E-2</v>
      </c>
      <c r="O42" s="22"/>
      <c r="P42" s="14"/>
      <c r="Q42" s="15">
        <f>SUM(C42+E42+G42+I42+K42+M42)</f>
        <v>26727</v>
      </c>
      <c r="S42" s="16"/>
    </row>
    <row r="43" spans="2:28">
      <c r="B43" s="17">
        <v>2016</v>
      </c>
      <c r="C43" s="18">
        <v>4061</v>
      </c>
      <c r="D43" s="19">
        <f t="shared" si="0"/>
        <v>0.14990218153630358</v>
      </c>
      <c r="E43" s="18">
        <v>5249</v>
      </c>
      <c r="F43" s="19">
        <f t="shared" si="1"/>
        <v>0.19375438337455245</v>
      </c>
      <c r="G43" s="18">
        <v>7094</v>
      </c>
      <c r="H43" s="19">
        <f t="shared" si="2"/>
        <v>0.26185818168395408</v>
      </c>
      <c r="I43" s="18">
        <v>4828</v>
      </c>
      <c r="J43" s="19">
        <f t="shared" si="3"/>
        <v>0.17821416706655346</v>
      </c>
      <c r="K43" s="18">
        <v>4420</v>
      </c>
      <c r="L43" s="19">
        <f t="shared" si="5"/>
        <v>0.16315381492008416</v>
      </c>
      <c r="M43" s="18">
        <v>1439</v>
      </c>
      <c r="N43" s="19">
        <f t="shared" si="4"/>
        <v>5.3117271418552284E-2</v>
      </c>
      <c r="O43" s="18"/>
      <c r="P43" s="19"/>
      <c r="Q43" s="20">
        <f>SUM(C43+E43+G43+I43+K43+M43)</f>
        <v>27091</v>
      </c>
      <c r="S43" s="16"/>
    </row>
    <row r="44" spans="2:28">
      <c r="B44" s="17" t="s">
        <v>14</v>
      </c>
      <c r="C44" s="23">
        <f>AVERAGE(C39:C43)</f>
        <v>3842.6</v>
      </c>
      <c r="D44" s="19">
        <f t="shared" ref="D44:D50" si="6">C44/Q44</f>
        <v>0.1503576403562317</v>
      </c>
      <c r="E44" s="23">
        <f>AVERAGE(E39:E43)</f>
        <v>4760.6000000000004</v>
      </c>
      <c r="F44" s="19">
        <f t="shared" ref="F44:F50" si="7">E44/Q44</f>
        <v>0.18627819254668107</v>
      </c>
      <c r="G44" s="23">
        <f>AVERAGE(G39:G43)</f>
        <v>6773</v>
      </c>
      <c r="H44" s="19">
        <f t="shared" ref="H44:H50" si="8">G44/Q44</f>
        <v>0.26502167754456807</v>
      </c>
      <c r="I44" s="23">
        <f>AVERAGE(I39:I43)</f>
        <v>4159.2</v>
      </c>
      <c r="J44" s="19">
        <f t="shared" ref="J44" si="9">I44/Q44</f>
        <v>0.16274592665633655</v>
      </c>
      <c r="K44" s="23">
        <f>AVERAGE(K39:K43)</f>
        <v>4628.3999999999996</v>
      </c>
      <c r="L44" s="19">
        <f t="shared" ref="L44" si="10">K44/Q44</f>
        <v>0.18110531999812177</v>
      </c>
      <c r="M44" s="23">
        <f>AVERAGE(M39:M43)</f>
        <v>1392.6</v>
      </c>
      <c r="N44" s="19">
        <f t="shared" ref="N44" si="11">M44/Q44</f>
        <v>5.4491242898060753E-2</v>
      </c>
      <c r="O44" s="23"/>
      <c r="P44" s="19"/>
      <c r="Q44" s="24">
        <f>C44+E44+G44+I44+K44+M44</f>
        <v>25556.400000000001</v>
      </c>
      <c r="S44" s="16"/>
    </row>
    <row r="45" spans="2:28">
      <c r="B45" s="12">
        <v>2017</v>
      </c>
      <c r="C45" s="13">
        <v>4178</v>
      </c>
      <c r="D45" s="14">
        <f t="shared" ref="D45:D48" si="12">C45/Q45</f>
        <v>0.15175069010605841</v>
      </c>
      <c r="E45" s="13">
        <v>5666</v>
      </c>
      <c r="F45" s="14">
        <f t="shared" ref="F45:F48" si="13">E45/Q45</f>
        <v>0.20579689089060002</v>
      </c>
      <c r="G45" s="13">
        <v>7179</v>
      </c>
      <c r="H45" s="14">
        <f t="shared" ref="H45:H48" si="14">G45/Q45</f>
        <v>0.26075112596251632</v>
      </c>
      <c r="I45" s="21"/>
      <c r="J45" s="14"/>
      <c r="K45" s="21"/>
      <c r="L45" s="14"/>
      <c r="M45" s="21"/>
      <c r="N45" s="14"/>
      <c r="O45" s="13">
        <v>10509</v>
      </c>
      <c r="P45" s="14">
        <f t="shared" ref="P45:P48" si="15">O45/Q45</f>
        <v>0.38170129304082523</v>
      </c>
      <c r="Q45" s="15">
        <f>SUM(C45+E45+G45+I45+K45+M45+O45)</f>
        <v>27532</v>
      </c>
      <c r="S45" s="16"/>
      <c r="T45" s="8"/>
      <c r="U45" s="8"/>
      <c r="V45" s="8"/>
      <c r="W45" s="8"/>
      <c r="X45" s="8"/>
      <c r="Y45" s="8"/>
      <c r="Z45" s="8"/>
    </row>
    <row r="46" spans="2:28">
      <c r="B46" s="17">
        <v>2018</v>
      </c>
      <c r="C46" s="18">
        <v>3922</v>
      </c>
      <c r="D46" s="19">
        <f t="shared" si="12"/>
        <v>0.14826856192348406</v>
      </c>
      <c r="E46" s="18">
        <v>5798</v>
      </c>
      <c r="F46" s="19">
        <f t="shared" si="13"/>
        <v>0.21918947527597157</v>
      </c>
      <c r="G46" s="18">
        <v>7217</v>
      </c>
      <c r="H46" s="19">
        <f t="shared" si="14"/>
        <v>0.27283381218811431</v>
      </c>
      <c r="I46" s="25"/>
      <c r="J46" s="19"/>
      <c r="K46" s="25"/>
      <c r="L46" s="19"/>
      <c r="M46" s="25"/>
      <c r="N46" s="19"/>
      <c r="O46" s="18">
        <v>9515</v>
      </c>
      <c r="P46" s="19">
        <f t="shared" si="15"/>
        <v>0.35970815061243006</v>
      </c>
      <c r="Q46" s="20">
        <f>SUM(C46+E46+G46+I46+K46+M46+O46)</f>
        <v>26452</v>
      </c>
      <c r="S46" s="16"/>
    </row>
    <row r="47" spans="2:28">
      <c r="B47" s="12">
        <v>2019</v>
      </c>
      <c r="C47" s="13">
        <v>4178</v>
      </c>
      <c r="D47" s="14">
        <f t="shared" si="12"/>
        <v>0.15763658315725929</v>
      </c>
      <c r="E47" s="13">
        <v>5771</v>
      </c>
      <c r="F47" s="14">
        <f t="shared" si="13"/>
        <v>0.21774071838213099</v>
      </c>
      <c r="G47" s="13">
        <v>6901</v>
      </c>
      <c r="H47" s="14">
        <f t="shared" si="14"/>
        <v>0.26037579233323271</v>
      </c>
      <c r="I47" s="21"/>
      <c r="J47" s="14"/>
      <c r="K47" s="21"/>
      <c r="L47" s="14"/>
      <c r="M47" s="21"/>
      <c r="N47" s="14"/>
      <c r="O47" s="13">
        <v>9654</v>
      </c>
      <c r="P47" s="14">
        <f t="shared" si="15"/>
        <v>0.36424690612737698</v>
      </c>
      <c r="Q47" s="15">
        <f>SUM(C47+E47+G47+O47)</f>
        <v>26504</v>
      </c>
      <c r="S47" s="16"/>
    </row>
    <row r="48" spans="2:28">
      <c r="B48" s="26">
        <v>2020</v>
      </c>
      <c r="C48" s="25">
        <v>3385</v>
      </c>
      <c r="D48" s="19">
        <f t="shared" si="12"/>
        <v>0.14938876384659516</v>
      </c>
      <c r="E48" s="25">
        <v>5300</v>
      </c>
      <c r="F48" s="19">
        <f t="shared" si="13"/>
        <v>0.23390264354119775</v>
      </c>
      <c r="G48" s="25">
        <v>5760</v>
      </c>
      <c r="H48" s="19">
        <f t="shared" si="14"/>
        <v>0.25420362769760357</v>
      </c>
      <c r="I48" s="25"/>
      <c r="J48" s="19"/>
      <c r="K48" s="25"/>
      <c r="L48" s="19"/>
      <c r="M48" s="25"/>
      <c r="N48" s="19"/>
      <c r="O48" s="18">
        <v>8214</v>
      </c>
      <c r="P48" s="19">
        <f t="shared" si="15"/>
        <v>0.36250496491460349</v>
      </c>
      <c r="Q48" s="20">
        <f>SUM(C48+E48+G48+O48)</f>
        <v>22659</v>
      </c>
      <c r="S48" s="16"/>
    </row>
    <row r="49" spans="2:19">
      <c r="B49" s="12">
        <v>2021</v>
      </c>
      <c r="C49" s="13">
        <v>3830</v>
      </c>
      <c r="D49" s="14">
        <f t="shared" si="6"/>
        <v>0.15513609850939727</v>
      </c>
      <c r="E49" s="13">
        <v>5442</v>
      </c>
      <c r="F49" s="14">
        <f t="shared" si="7"/>
        <v>0.22043097861309138</v>
      </c>
      <c r="G49" s="13">
        <v>6188</v>
      </c>
      <c r="H49" s="14">
        <f t="shared" si="8"/>
        <v>0.25064808813998701</v>
      </c>
      <c r="I49" s="21"/>
      <c r="J49" s="14"/>
      <c r="K49" s="21"/>
      <c r="L49" s="14"/>
      <c r="M49" s="21"/>
      <c r="N49" s="14"/>
      <c r="O49" s="13">
        <v>9228</v>
      </c>
      <c r="P49" s="14">
        <f t="shared" ref="P49:P50" si="16">O49/Q49</f>
        <v>0.37378483473752433</v>
      </c>
      <c r="Q49" s="15">
        <f>SUM(C49+E49+G49+O49)</f>
        <v>24688</v>
      </c>
      <c r="S49" s="16"/>
    </row>
    <row r="50" spans="2:19" ht="14.5" thickBot="1">
      <c r="B50" s="27" t="s">
        <v>15</v>
      </c>
      <c r="C50" s="28">
        <v>4287</v>
      </c>
      <c r="D50" s="29">
        <f t="shared" si="6"/>
        <v>0.16029763685312592</v>
      </c>
      <c r="E50" s="28">
        <v>5612</v>
      </c>
      <c r="F50" s="29">
        <f t="shared" si="7"/>
        <v>0.20984145976667665</v>
      </c>
      <c r="G50" s="32">
        <v>6686</v>
      </c>
      <c r="H50" s="29">
        <f t="shared" si="8"/>
        <v>0.25</v>
      </c>
      <c r="I50" s="28"/>
      <c r="J50" s="29"/>
      <c r="K50" s="28"/>
      <c r="L50" s="29"/>
      <c r="M50" s="28"/>
      <c r="N50" s="29"/>
      <c r="O50" s="30">
        <v>10159</v>
      </c>
      <c r="P50" s="29">
        <f t="shared" si="16"/>
        <v>0.3798609033801974</v>
      </c>
      <c r="Q50" s="31">
        <f>SUM(C50+E50+G50+O50)</f>
        <v>26744</v>
      </c>
      <c r="S50" s="16"/>
    </row>
  </sheetData>
  <mergeCells count="1">
    <mergeCell ref="B7:K7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  <ignoredErrors>
    <ignoredError sqref="Q4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7D298E-81D3-48B8-BFAD-5EEBE89D0D6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3b23351c-6ed6-444c-a66b-e3c1876fb1b1"/>
    <ds:schemaRef ds:uri="http://purl.org/dc/elements/1.1/"/>
    <ds:schemaRef ds:uri="http://schemas.microsoft.com/sharepoint/v4"/>
    <ds:schemaRef ds:uri="http://schemas.openxmlformats.org/package/2006/metadata/core-properties"/>
    <ds:schemaRef ds:uri="b304e8da-070f-413a-89c8-6e99405170b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EC4E70-D914-419F-8782-69CA194D6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AE1333-71F2-4A29-9238-742867FE82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2024-01-29T09:28:39Z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