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1_CH/8_Non-Rés/"/>
    </mc:Choice>
  </mc:AlternateContent>
  <xr:revisionPtr revIDLastSave="1" documentId="11_A813685C046D35A8F6CB898131F92A88105CAC79" xr6:coauthVersionLast="47" xr6:coauthVersionMax="47" xr10:uidLastSave="{593A0625-C5CA-4946-893B-6E16ED9887A9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8" i="13" l="1"/>
  <c r="P48" i="13" s="1"/>
  <c r="Q47" i="13"/>
  <c r="P47" i="13" s="1"/>
  <c r="Q46" i="13"/>
  <c r="P46" i="13" s="1"/>
  <c r="Q45" i="13"/>
  <c r="P45" i="13" s="1"/>
  <c r="Q43" i="13"/>
  <c r="Q42" i="13"/>
  <c r="Q41" i="13"/>
  <c r="N41" i="13" s="1"/>
  <c r="Q40" i="13"/>
  <c r="L40" i="13" s="1"/>
  <c r="Q39" i="13"/>
  <c r="J39" i="13" s="1"/>
  <c r="L42" i="13" l="1"/>
  <c r="D48" i="13"/>
  <c r="H48" i="13"/>
  <c r="L43" i="13"/>
  <c r="H42" i="13"/>
  <c r="J42" i="13"/>
  <c r="N43" i="13"/>
  <c r="F43" i="13"/>
  <c r="D46" i="13"/>
  <c r="D42" i="13"/>
  <c r="H43" i="13"/>
  <c r="F47" i="13"/>
  <c r="D43" i="13"/>
  <c r="F42" i="13"/>
  <c r="J43" i="13"/>
  <c r="D47" i="13"/>
  <c r="D45" i="13"/>
  <c r="F48" i="13"/>
  <c r="F45" i="13"/>
  <c r="F46" i="13"/>
  <c r="H46" i="13"/>
  <c r="H45" i="13"/>
  <c r="H47" i="13"/>
  <c r="N42" i="13"/>
  <c r="L39" i="13"/>
  <c r="N39" i="13"/>
  <c r="D41" i="13"/>
  <c r="D40" i="13"/>
  <c r="F41" i="13"/>
  <c r="D39" i="13"/>
  <c r="F40" i="13"/>
  <c r="H41" i="13"/>
  <c r="N40" i="13"/>
  <c r="J41" i="13"/>
  <c r="F39" i="13"/>
  <c r="H40" i="13"/>
  <c r="H39" i="13"/>
  <c r="J40" i="13"/>
  <c r="L41" i="13"/>
  <c r="Q49" i="13"/>
  <c r="C44" i="13" l="1"/>
  <c r="E44" i="13"/>
  <c r="Q50" i="13"/>
  <c r="M44" i="13"/>
  <c r="K44" i="13"/>
  <c r="I44" i="13"/>
  <c r="G44" i="13"/>
  <c r="H50" i="13" l="1"/>
  <c r="Q44" i="13"/>
  <c r="P49" i="13"/>
  <c r="P50" i="13"/>
  <c r="H49" i="13"/>
  <c r="D49" i="13"/>
  <c r="D50" i="13"/>
  <c r="F49" i="13"/>
  <c r="F50" i="13"/>
  <c r="F44" i="13" l="1"/>
  <c r="D44" i="13"/>
  <c r="N44" i="13"/>
  <c r="J44" i="13"/>
  <c r="L44" i="13"/>
  <c r="H44" i="13"/>
</calcChain>
</file>

<file path=xl/sharedStrings.xml><?xml version="1.0" encoding="utf-8"?>
<sst xmlns="http://schemas.openxmlformats.org/spreadsheetml/2006/main" count="23" uniqueCount="17">
  <si>
    <t>Source : données IGSS / Traitement : Observatoire national de la santé</t>
  </si>
  <si>
    <t>Unités : Nombre de séjours</t>
  </si>
  <si>
    <t>CHdN</t>
  </si>
  <si>
    <t>CHL</t>
  </si>
  <si>
    <t>CHEM</t>
  </si>
  <si>
    <t>HRS</t>
  </si>
  <si>
    <t>CHK</t>
  </si>
  <si>
    <t>ZITHA</t>
  </si>
  <si>
    <t>CSM</t>
  </si>
  <si>
    <t>TOTAL</t>
  </si>
  <si>
    <t xml:space="preserve">CSM </t>
  </si>
  <si>
    <t>Périmètre d'inclusion : 
activité opposable, non-résidents, centres hospitaliers, hors activité de rééducation, présence à minuit et hospitalisation de jour (ESMJ+PSA)</t>
  </si>
  <si>
    <t>Figure : Evolution de la répartition des séjours hospitaliers des non-résidents, par établissement, 2012-2022</t>
  </si>
  <si>
    <t>Référence : Carte sanitaire 2023</t>
  </si>
  <si>
    <t>Années de référence : 2012-2022</t>
  </si>
  <si>
    <t>Moy. 2012-16</t>
  </si>
  <si>
    <t>2022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</si>
</sst>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1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3" borderId="0" xfId="0" applyFont="1" applyFill="1"/>
    <xf numFmtId="0" fontId="5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4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0" fontId="5" fillId="0" borderId="5" xfId="0" applyFont="1" applyFill="1" applyBorder="1"/>
    <xf numFmtId="0" fontId="8" fillId="2" borderId="4" xfId="0" applyFont="1" applyFill="1" applyBorder="1"/>
    <xf numFmtId="0" fontId="5" fillId="2" borderId="0" xfId="0" applyFont="1" applyFill="1" applyBorder="1"/>
    <xf numFmtId="164" fontId="5" fillId="2" borderId="0" xfId="0" applyNumberFormat="1" applyFont="1" applyFill="1" applyBorder="1"/>
    <xf numFmtId="1" fontId="5" fillId="2" borderId="0" xfId="0" applyNumberFormat="1" applyFont="1" applyFill="1" applyBorder="1"/>
    <xf numFmtId="0" fontId="5" fillId="2" borderId="5" xfId="0" applyFont="1" applyFill="1" applyBorder="1"/>
    <xf numFmtId="0" fontId="8" fillId="0" borderId="4" xfId="0" applyFont="1" applyFill="1" applyBorder="1" applyAlignment="1">
      <alignment horizontal="right"/>
    </xf>
    <xf numFmtId="167" fontId="5" fillId="0" borderId="0" xfId="0" applyNumberFormat="1" applyFont="1" applyFill="1" applyBorder="1"/>
    <xf numFmtId="164" fontId="5" fillId="0" borderId="0" xfId="0" applyNumberFormat="1" applyFont="1"/>
    <xf numFmtId="1" fontId="5" fillId="2" borderId="5" xfId="0" applyNumberFormat="1" applyFont="1" applyFill="1" applyBorder="1"/>
    <xf numFmtId="1" fontId="5" fillId="0" borderId="5" xfId="0" applyNumberFormat="1" applyFont="1" applyFill="1" applyBorder="1"/>
    <xf numFmtId="0" fontId="8" fillId="0" borderId="6" xfId="0" applyFont="1" applyFill="1" applyBorder="1" applyAlignment="1">
      <alignment horizontal="right"/>
    </xf>
    <xf numFmtId="0" fontId="5" fillId="0" borderId="7" xfId="0" applyFont="1" applyFill="1" applyBorder="1"/>
    <xf numFmtId="164" fontId="5" fillId="0" borderId="7" xfId="0" applyNumberFormat="1" applyFont="1" applyFill="1" applyBorder="1"/>
    <xf numFmtId="1" fontId="5" fillId="0" borderId="7" xfId="0" applyNumberFormat="1" applyFont="1" applyFill="1" applyBorder="1"/>
    <xf numFmtId="1" fontId="5" fillId="0" borderId="8" xfId="0" applyNumberFormat="1" applyFont="1" applyFill="1" applyBorder="1"/>
    <xf numFmtId="0" fontId="6" fillId="0" borderId="0" xfId="0" applyFont="1" applyAlignment="1">
      <alignment horizontal="left" vertical="top" wrapText="1"/>
    </xf>
  </cellXfs>
  <cellStyles count="7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FFC000"/>
      <color rgb="FF663300"/>
      <color rgb="FF969696"/>
      <color rgb="FFC00000"/>
      <color rgb="FF92D050"/>
      <color rgb="FF0070C0"/>
      <color rgb="FFCC00FF"/>
      <color rgb="FFB2B4B2"/>
      <color rgb="FFDEE4B1"/>
      <color rgb="FF545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r>
              <a:rPr lang="lb-LU" sz="900" b="1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Evolution de</a:t>
            </a:r>
            <a:r>
              <a:rPr lang="lb-LU" sz="900" b="1" baseline="0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 la</a:t>
            </a:r>
            <a:r>
              <a:rPr lang="lb-LU" sz="900" b="1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 répartition des séjours des non-résidents, </a:t>
            </a:r>
          </a:p>
          <a:p>
            <a:pPr>
              <a:defRPr sz="900">
                <a:latin typeface="HelveticaNeueLT Std" panose="020B0604020202020204" pitchFamily="34" charset="0"/>
              </a:defRPr>
            </a:pPr>
            <a:r>
              <a:rPr lang="lb-LU" sz="900" b="1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par établissement,</a:t>
            </a:r>
            <a:r>
              <a:rPr lang="lb-LU" sz="900" b="1" baseline="0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 2012-2022</a:t>
            </a:r>
            <a:endParaRPr lang="lb-LU" sz="900" b="1">
              <a:solidFill>
                <a:sysClr val="windowText" lastClr="000000"/>
              </a:solidFill>
              <a:latin typeface="HelveticaNeueLT Std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NeueLT Std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Data!$P$38</c:f>
              <c:strCache>
                <c:ptCount val="1"/>
                <c:pt idx="0">
                  <c:v>HRS</c:v>
                </c:pt>
              </c:strCache>
            </c:strRef>
          </c:tx>
          <c:spPr>
            <a:solidFill>
              <a:srgbClr val="969696"/>
            </a:solidFill>
            <a:ln>
              <a:solidFill>
                <a:srgbClr val="B2B4B2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D7-4C47-BE7E-BB5B7BCEF1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Data!$B$44:$B$50</c:f>
              <c:strCache>
                <c:ptCount val="7"/>
                <c:pt idx="0">
                  <c:v>Moy. 2012-16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Data!$P$44:$P$50</c:f>
              <c:numCache>
                <c:formatCode>0.0%</c:formatCode>
                <c:ptCount val="7"/>
                <c:pt idx="1">
                  <c:v>0.3162776475384772</c:v>
                </c:pt>
                <c:pt idx="2">
                  <c:v>0.33511859219586843</c:v>
                </c:pt>
                <c:pt idx="3">
                  <c:v>0.34542904724340434</c:v>
                </c:pt>
                <c:pt idx="4">
                  <c:v>0.33741190289741579</c:v>
                </c:pt>
                <c:pt idx="5">
                  <c:v>0.32829022287294618</c:v>
                </c:pt>
                <c:pt idx="6">
                  <c:v>0.31670457046438266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80B-44E4-A526-A50F202C408D}"/>
            </c:ext>
          </c:extLst>
        </c:ser>
        <c:ser>
          <c:idx val="4"/>
          <c:order val="1"/>
          <c:tx>
            <c:strRef>
              <c:f>Data!$N$38</c:f>
              <c:strCache>
                <c:ptCount val="1"/>
                <c:pt idx="0">
                  <c:v>CSM 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D7-4C47-BE7E-BB5B7BCEF1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D7-4C47-BE7E-BB5B7BCEF10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D7-4C47-BE7E-BB5B7BCEF1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D7-4C47-BE7E-BB5B7BCEF1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Data!$B$44:$B$50</c:f>
              <c:strCache>
                <c:ptCount val="7"/>
                <c:pt idx="0">
                  <c:v>Moy. 2012-16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Data!$N$44:$N$50</c:f>
              <c:numCache>
                <c:formatCode>0.0%</c:formatCode>
                <c:ptCount val="7"/>
                <c:pt idx="0">
                  <c:v>2.197693166315267E-2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80B-44E4-A526-A50F202C408D}"/>
            </c:ext>
          </c:extLst>
        </c:ser>
        <c:ser>
          <c:idx val="3"/>
          <c:order val="2"/>
          <c:tx>
            <c:strRef>
              <c:f>Data!$L$38</c:f>
              <c:strCache>
                <c:ptCount val="1"/>
                <c:pt idx="0">
                  <c:v>ZITHA</c:v>
                </c:pt>
              </c:strCache>
            </c:strRef>
          </c:tx>
          <c:spPr>
            <a:solidFill>
              <a:srgbClr val="663300"/>
            </a:solidFill>
            <a:ln>
              <a:solidFill>
                <a:srgbClr val="663300"/>
              </a:solidFill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D7-4C47-BE7E-BB5B7BCEF1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D7-4C47-BE7E-BB5B7BCEF10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D7-4C47-BE7E-BB5B7BCEF1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D7-4C47-BE7E-BB5B7BCEF1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Data!$B$44:$B$50</c:f>
              <c:strCache>
                <c:ptCount val="7"/>
                <c:pt idx="0">
                  <c:v>Moy. 2012-16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Data!$L$44:$L$50</c:f>
              <c:numCache>
                <c:formatCode>0.0%</c:formatCode>
                <c:ptCount val="7"/>
                <c:pt idx="0">
                  <c:v>6.0597792384968374E-2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80B-44E4-A526-A50F202C408D}"/>
            </c:ext>
          </c:extLst>
        </c:ser>
        <c:ser>
          <c:idx val="2"/>
          <c:order val="3"/>
          <c:tx>
            <c:strRef>
              <c:f>Data!$J$38</c:f>
              <c:strCache>
                <c:ptCount val="1"/>
                <c:pt idx="0">
                  <c:v>CHK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D7-4C47-BE7E-BB5B7BCEF1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7-4C47-BE7E-BB5B7BCEF10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D7-4C47-BE7E-BB5B7BCEF1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D7-4C47-BE7E-BB5B7BCEF1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Data!$B$44:$B$50</c:f>
              <c:strCache>
                <c:ptCount val="7"/>
                <c:pt idx="0">
                  <c:v>Moy. 2012-16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Data!$J$44:$J$50</c:f>
              <c:numCache>
                <c:formatCode>0.0%</c:formatCode>
                <c:ptCount val="7"/>
                <c:pt idx="0">
                  <c:v>0.25360287734094011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80B-44E4-A526-A50F202C408D}"/>
            </c:ext>
          </c:extLst>
        </c:ser>
        <c:ser>
          <c:idx val="1"/>
          <c:order val="4"/>
          <c:tx>
            <c:strRef>
              <c:f>Data!$H$38</c:f>
              <c:strCache>
                <c:ptCount val="1"/>
                <c:pt idx="0">
                  <c:v>CHEM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Data!$B$44:$B$50</c:f>
              <c:strCache>
                <c:ptCount val="7"/>
                <c:pt idx="0">
                  <c:v>Moy. 2012-16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Data!$H$44:$H$50</c:f>
              <c:numCache>
                <c:formatCode>0.0%</c:formatCode>
                <c:ptCount val="7"/>
                <c:pt idx="0">
                  <c:v>0.33285377650998388</c:v>
                </c:pt>
                <c:pt idx="1">
                  <c:v>0.33890531036591581</c:v>
                </c:pt>
                <c:pt idx="2">
                  <c:v>0.33110175975516448</c:v>
                </c:pt>
                <c:pt idx="3">
                  <c:v>0.31483916206503637</c:v>
                </c:pt>
                <c:pt idx="4">
                  <c:v>0.29678935003915424</c:v>
                </c:pt>
                <c:pt idx="5">
                  <c:v>0.30388807548397595</c:v>
                </c:pt>
                <c:pt idx="6">
                  <c:v>0.30181204607145479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80B-44E4-A526-A50F202C408D}"/>
            </c:ext>
          </c:extLst>
        </c:ser>
        <c:ser>
          <c:idx val="0"/>
          <c:order val="5"/>
          <c:tx>
            <c:strRef>
              <c:f>Data!$F$38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Data!$B$44:$B$50</c:f>
              <c:strCache>
                <c:ptCount val="7"/>
                <c:pt idx="0">
                  <c:v>Moy. 2012-16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Data!$F$44:$F$50</c:f>
              <c:numCache>
                <c:formatCode>0.0%</c:formatCode>
                <c:ptCount val="7"/>
                <c:pt idx="0">
                  <c:v>0.27322336599280667</c:v>
                </c:pt>
                <c:pt idx="1">
                  <c:v>0.29069411884619306</c:v>
                </c:pt>
                <c:pt idx="2">
                  <c:v>0.27850038255547055</c:v>
                </c:pt>
                <c:pt idx="3">
                  <c:v>0.2842492768866684</c:v>
                </c:pt>
                <c:pt idx="4">
                  <c:v>0.30354346123727488</c:v>
                </c:pt>
                <c:pt idx="5">
                  <c:v>0.30429477794045878</c:v>
                </c:pt>
                <c:pt idx="6">
                  <c:v>0.31633775951874404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80B-44E4-A526-A50F202C408D}"/>
            </c:ext>
          </c:extLst>
        </c:ser>
        <c:ser>
          <c:idx val="6"/>
          <c:order val="6"/>
          <c:tx>
            <c:strRef>
              <c:f>Data!$D$38</c:f>
              <c:strCache>
                <c:ptCount val="1"/>
                <c:pt idx="0">
                  <c:v>CHdN</c:v>
                </c:pt>
              </c:strCache>
            </c:strRef>
          </c:tx>
          <c:spPr>
            <a:solidFill>
              <a:srgbClr val="CC00FF"/>
            </a:solidFill>
            <a:ln>
              <a:solidFill>
                <a:srgbClr val="CC00FF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-1.87793427230053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78-438F-AFE5-9783DAD648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Data!$B$44:$B$50</c:f>
              <c:strCache>
                <c:ptCount val="7"/>
                <c:pt idx="0">
                  <c:v>Moy. 2012-16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Data!$D$44:$D$50</c:f>
              <c:numCache>
                <c:formatCode>0.0%</c:formatCode>
                <c:ptCount val="7"/>
                <c:pt idx="0">
                  <c:v>5.7745256108148332E-2</c:v>
                </c:pt>
                <c:pt idx="1">
                  <c:v>5.4122923249413923E-2</c:v>
                </c:pt>
                <c:pt idx="2">
                  <c:v>5.5279265493496557E-2</c:v>
                </c:pt>
                <c:pt idx="3">
                  <c:v>5.5482513804890873E-2</c:v>
                </c:pt>
                <c:pt idx="4">
                  <c:v>6.2255285826155048E-2</c:v>
                </c:pt>
                <c:pt idx="5">
                  <c:v>6.352692370261917E-2</c:v>
                </c:pt>
                <c:pt idx="6">
                  <c:v>6.5145623945418535E-2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0B-44E4-A526-A50F202C4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8316544"/>
        <c:axId val="108318080"/>
      </c:barChart>
      <c:catAx>
        <c:axId val="10831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08318080"/>
        <c:crosses val="autoZero"/>
        <c:auto val="1"/>
        <c:lblAlgn val="ctr"/>
        <c:lblOffset val="100"/>
        <c:noMultiLvlLbl val="0"/>
      </c:catAx>
      <c:valAx>
        <c:axId val="1083180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083165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HelveticaNeueLT Std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9</xdr:row>
      <xdr:rowOff>57150</xdr:rowOff>
    </xdr:from>
    <xdr:to>
      <xdr:col>11</xdr:col>
      <xdr:colOff>196850</xdr:colOff>
      <xdr:row>33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66B5B8-9578-420D-81A7-62B5694A5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50"/>
  <sheetViews>
    <sheetView showGridLines="0" tabSelected="1" topLeftCell="A7" zoomScale="90" zoomScaleNormal="90" workbookViewId="0">
      <selection activeCell="N14" sqref="N14"/>
    </sheetView>
  </sheetViews>
  <sheetFormatPr defaultColWidth="9.26953125" defaultRowHeight="14"/>
  <cols>
    <col min="1" max="1" width="9.26953125" style="2"/>
    <col min="2" max="2" width="14.1796875" style="2" customWidth="1"/>
    <col min="3" max="3" width="10.1796875" style="2" customWidth="1"/>
    <col min="4" max="8" width="8.7265625" style="2" customWidth="1"/>
    <col min="9" max="16384" width="9.26953125" style="2"/>
  </cols>
  <sheetData>
    <row r="2" spans="2:20">
      <c r="B2" s="1" t="s">
        <v>12</v>
      </c>
    </row>
    <row r="3" spans="2:20">
      <c r="B3" s="3"/>
    </row>
    <row r="4" spans="2:20">
      <c r="B4" s="3" t="s">
        <v>13</v>
      </c>
    </row>
    <row r="5" spans="2:20">
      <c r="B5" s="4" t="s">
        <v>0</v>
      </c>
    </row>
    <row r="6" spans="2:20">
      <c r="B6" s="3" t="s">
        <v>14</v>
      </c>
    </row>
    <row r="7" spans="2:20" ht="35.15" customHeight="1">
      <c r="B7" s="29" t="s">
        <v>11</v>
      </c>
      <c r="C7" s="29"/>
      <c r="D7" s="29"/>
      <c r="E7" s="29"/>
      <c r="F7" s="29"/>
      <c r="G7" s="29"/>
      <c r="H7" s="29"/>
      <c r="I7" s="29"/>
      <c r="J7" s="29"/>
      <c r="K7" s="29"/>
      <c r="N7" s="5"/>
      <c r="O7" s="5"/>
      <c r="P7" s="5"/>
      <c r="Q7" s="5"/>
      <c r="R7" s="5"/>
      <c r="S7" s="5"/>
      <c r="T7" s="5"/>
    </row>
    <row r="8" spans="2:20">
      <c r="B8" s="3" t="s">
        <v>1</v>
      </c>
      <c r="N8" s="5"/>
      <c r="O8" s="5"/>
      <c r="P8" s="5"/>
      <c r="Q8" s="5"/>
      <c r="R8" s="5"/>
      <c r="S8" s="5"/>
      <c r="T8" s="5"/>
    </row>
    <row r="9" spans="2:20">
      <c r="N9" s="5"/>
      <c r="O9" s="5"/>
      <c r="P9" s="5"/>
      <c r="Q9" s="5"/>
      <c r="R9" s="5"/>
      <c r="S9" s="5"/>
      <c r="T9" s="5"/>
    </row>
    <row r="37" spans="2:19" ht="14.5" thickBot="1"/>
    <row r="38" spans="2:19">
      <c r="B38" s="6"/>
      <c r="C38" s="7" t="s">
        <v>2</v>
      </c>
      <c r="D38" s="7" t="s">
        <v>2</v>
      </c>
      <c r="E38" s="7" t="s">
        <v>3</v>
      </c>
      <c r="F38" s="7" t="s">
        <v>3</v>
      </c>
      <c r="G38" s="7" t="s">
        <v>4</v>
      </c>
      <c r="H38" s="7" t="s">
        <v>4</v>
      </c>
      <c r="I38" s="7" t="s">
        <v>6</v>
      </c>
      <c r="J38" s="7" t="s">
        <v>6</v>
      </c>
      <c r="K38" s="7" t="s">
        <v>7</v>
      </c>
      <c r="L38" s="7" t="s">
        <v>7</v>
      </c>
      <c r="M38" s="7" t="s">
        <v>8</v>
      </c>
      <c r="N38" s="7" t="s">
        <v>10</v>
      </c>
      <c r="O38" s="7" t="s">
        <v>5</v>
      </c>
      <c r="P38" s="7" t="s">
        <v>5</v>
      </c>
      <c r="Q38" s="8" t="s">
        <v>9</v>
      </c>
    </row>
    <row r="39" spans="2:19">
      <c r="B39" s="9">
        <v>2012</v>
      </c>
      <c r="C39" s="10">
        <v>472</v>
      </c>
      <c r="D39" s="11">
        <f t="shared" ref="D39:D43" si="0">C39/Q39</f>
        <v>6.6657251800593134E-2</v>
      </c>
      <c r="E39" s="10">
        <v>1974</v>
      </c>
      <c r="F39" s="11">
        <f t="shared" ref="F39:F43" si="1">E39/Q39</f>
        <v>0.2787741844372264</v>
      </c>
      <c r="G39" s="10">
        <v>2177</v>
      </c>
      <c r="H39" s="11">
        <f t="shared" ref="H39:H43" si="2">G39/Q39</f>
        <v>0.30744245163112555</v>
      </c>
      <c r="I39" s="10">
        <v>1866</v>
      </c>
      <c r="J39" s="11">
        <f t="shared" ref="J39:J43" si="3">I39/Q39</f>
        <v>0.26352210139810761</v>
      </c>
      <c r="K39" s="10">
        <v>430</v>
      </c>
      <c r="L39" s="11">
        <f t="shared" ref="L39:L43" si="4">K39/Q39</f>
        <v>6.0725886174269168E-2</v>
      </c>
      <c r="M39" s="10">
        <v>162</v>
      </c>
      <c r="N39" s="11">
        <f t="shared" ref="N39:N43" si="5">M39/Q39</f>
        <v>2.2878124558678152E-2</v>
      </c>
      <c r="O39" s="12"/>
      <c r="P39" s="11"/>
      <c r="Q39" s="13">
        <f>SUM(C39+E39+G39+I39+K39+M39)</f>
        <v>7081</v>
      </c>
    </row>
    <row r="40" spans="2:19">
      <c r="B40" s="14">
        <v>2013</v>
      </c>
      <c r="C40" s="15">
        <v>423</v>
      </c>
      <c r="D40" s="16">
        <f t="shared" si="0"/>
        <v>5.4377169301966836E-2</v>
      </c>
      <c r="E40" s="15">
        <v>2137</v>
      </c>
      <c r="F40" s="16">
        <f t="shared" si="1"/>
        <v>0.27471397351844712</v>
      </c>
      <c r="G40" s="15">
        <v>2529</v>
      </c>
      <c r="H40" s="16">
        <f t="shared" si="2"/>
        <v>0.325106054762823</v>
      </c>
      <c r="I40" s="15">
        <v>1999</v>
      </c>
      <c r="J40" s="16">
        <f t="shared" si="3"/>
        <v>0.25697390410078419</v>
      </c>
      <c r="K40" s="15">
        <v>477</v>
      </c>
      <c r="L40" s="16">
        <f t="shared" si="4"/>
        <v>6.1318935595834942E-2</v>
      </c>
      <c r="M40" s="15">
        <v>214</v>
      </c>
      <c r="N40" s="16">
        <f t="shared" si="5"/>
        <v>2.7509962720143978E-2</v>
      </c>
      <c r="O40" s="17"/>
      <c r="P40" s="16"/>
      <c r="Q40" s="18">
        <f>SUM(C40+E40+G40+I40+K40+M40)</f>
        <v>7779</v>
      </c>
    </row>
    <row r="41" spans="2:19">
      <c r="B41" s="9">
        <v>2014</v>
      </c>
      <c r="C41" s="10">
        <v>447</v>
      </c>
      <c r="D41" s="11">
        <f t="shared" si="0"/>
        <v>5.5103550295857985E-2</v>
      </c>
      <c r="E41" s="10">
        <v>2111</v>
      </c>
      <c r="F41" s="11">
        <f t="shared" si="1"/>
        <v>0.26023175542406313</v>
      </c>
      <c r="G41" s="10">
        <v>2682</v>
      </c>
      <c r="H41" s="11">
        <f t="shared" si="2"/>
        <v>0.33062130177514792</v>
      </c>
      <c r="I41" s="10">
        <v>2132</v>
      </c>
      <c r="J41" s="11">
        <f t="shared" si="3"/>
        <v>0.26282051282051283</v>
      </c>
      <c r="K41" s="10">
        <v>534</v>
      </c>
      <c r="L41" s="11">
        <f t="shared" si="4"/>
        <v>6.5828402366863908E-2</v>
      </c>
      <c r="M41" s="10">
        <v>206</v>
      </c>
      <c r="N41" s="11">
        <f t="shared" si="5"/>
        <v>2.5394477317554242E-2</v>
      </c>
      <c r="O41" s="12"/>
      <c r="P41" s="11"/>
      <c r="Q41" s="13">
        <f>SUM(C41+E41+G41+I41+K41+M41)</f>
        <v>8112</v>
      </c>
    </row>
    <row r="42" spans="2:19">
      <c r="B42" s="14">
        <v>2015</v>
      </c>
      <c r="C42" s="15">
        <v>452</v>
      </c>
      <c r="D42" s="16">
        <f t="shared" si="0"/>
        <v>5.3453169347209083E-2</v>
      </c>
      <c r="E42" s="15">
        <v>2235</v>
      </c>
      <c r="F42" s="16">
        <f t="shared" si="1"/>
        <v>0.26430936613055817</v>
      </c>
      <c r="G42" s="15">
        <v>2932</v>
      </c>
      <c r="H42" s="16">
        <f t="shared" si="2"/>
        <v>0.34673604541154213</v>
      </c>
      <c r="I42" s="15">
        <v>2107</v>
      </c>
      <c r="J42" s="16">
        <f t="shared" si="3"/>
        <v>0.24917218543046357</v>
      </c>
      <c r="K42" s="15">
        <v>539</v>
      </c>
      <c r="L42" s="16">
        <f t="shared" si="4"/>
        <v>6.3741721854304642E-2</v>
      </c>
      <c r="M42" s="15">
        <v>191</v>
      </c>
      <c r="N42" s="16">
        <f t="shared" si="5"/>
        <v>2.2587511825922422E-2</v>
      </c>
      <c r="O42" s="17"/>
      <c r="P42" s="16"/>
      <c r="Q42" s="18">
        <f>SUM(C42+E42+G42+I42+K42+M42)</f>
        <v>8456</v>
      </c>
    </row>
    <row r="43" spans="2:19">
      <c r="B43" s="9">
        <v>2016</v>
      </c>
      <c r="C43" s="10">
        <v>534</v>
      </c>
      <c r="D43" s="11">
        <f t="shared" si="0"/>
        <v>6.0087768650838307E-2</v>
      </c>
      <c r="E43" s="10">
        <v>2558</v>
      </c>
      <c r="F43" s="11">
        <f t="shared" si="1"/>
        <v>0.28783616518510186</v>
      </c>
      <c r="G43" s="10">
        <v>3099</v>
      </c>
      <c r="H43" s="11">
        <f t="shared" si="2"/>
        <v>0.34871160121525824</v>
      </c>
      <c r="I43" s="10">
        <v>2120</v>
      </c>
      <c r="J43" s="11">
        <f t="shared" si="3"/>
        <v>0.2385506920220547</v>
      </c>
      <c r="K43" s="10">
        <v>463</v>
      </c>
      <c r="L43" s="11">
        <f t="shared" si="4"/>
        <v>5.2098570946326098E-2</v>
      </c>
      <c r="M43" s="10">
        <v>113</v>
      </c>
      <c r="N43" s="11">
        <f t="shared" si="5"/>
        <v>1.2715201980420839E-2</v>
      </c>
      <c r="O43" s="12"/>
      <c r="P43" s="11"/>
      <c r="Q43" s="13">
        <f>SUM(C43+E43+G43+I43+K43+M43)</f>
        <v>8887</v>
      </c>
    </row>
    <row r="44" spans="2:19">
      <c r="B44" s="19" t="s">
        <v>15</v>
      </c>
      <c r="C44" s="10">
        <f>AVERAGE(C39:C43)</f>
        <v>465.6</v>
      </c>
      <c r="D44" s="11">
        <f t="shared" ref="D44:D50" si="6">C44/Q44</f>
        <v>5.7745256108148332E-2</v>
      </c>
      <c r="E44" s="20">
        <f>AVERAGE(E39:E43)</f>
        <v>2203</v>
      </c>
      <c r="F44" s="11">
        <f t="shared" ref="F44:F50" si="7">E44/Q44</f>
        <v>0.27322336599280667</v>
      </c>
      <c r="G44" s="10">
        <f>AVERAGE(G39:G43)</f>
        <v>2683.8</v>
      </c>
      <c r="H44" s="11">
        <f t="shared" ref="H44:H50" si="8">G44/Q44</f>
        <v>0.33285377650998388</v>
      </c>
      <c r="I44" s="10">
        <f>AVERAGE(I39:I43)</f>
        <v>2044.8</v>
      </c>
      <c r="J44" s="11">
        <f t="shared" ref="J44" si="9">I44/Q44</f>
        <v>0.25360287734094011</v>
      </c>
      <c r="K44" s="10">
        <f>AVERAGE(K39:K43)</f>
        <v>488.6</v>
      </c>
      <c r="L44" s="11">
        <f t="shared" ref="L44" si="10">K44/Q44</f>
        <v>6.0597792384968374E-2</v>
      </c>
      <c r="M44" s="10">
        <f>AVERAGE(M39:M43)</f>
        <v>177.2</v>
      </c>
      <c r="N44" s="11">
        <f t="shared" ref="N44" si="11">M44/Q44</f>
        <v>2.197693166315267E-2</v>
      </c>
      <c r="O44" s="12"/>
      <c r="P44" s="11"/>
      <c r="Q44" s="13">
        <f>C44+E44+G44+I44+K44+M44</f>
        <v>8063</v>
      </c>
      <c r="S44" s="21"/>
    </row>
    <row r="45" spans="2:19">
      <c r="B45" s="14">
        <v>2017</v>
      </c>
      <c r="C45" s="15">
        <v>531</v>
      </c>
      <c r="D45" s="16">
        <f t="shared" ref="D45:D48" si="12">C45/Q45</f>
        <v>5.4122923249413923E-2</v>
      </c>
      <c r="E45" s="15">
        <v>2852</v>
      </c>
      <c r="F45" s="16">
        <f t="shared" ref="F45:F48" si="13">E45/Q45</f>
        <v>0.29069411884619306</v>
      </c>
      <c r="G45" s="15">
        <v>3325</v>
      </c>
      <c r="H45" s="16">
        <f t="shared" ref="H45:H48" si="14">G45/Q45</f>
        <v>0.33890531036591581</v>
      </c>
      <c r="I45" s="15"/>
      <c r="J45" s="16"/>
      <c r="K45" s="15"/>
      <c r="L45" s="16"/>
      <c r="M45" s="15"/>
      <c r="N45" s="16"/>
      <c r="O45" s="17">
        <v>3103</v>
      </c>
      <c r="P45" s="16">
        <f>O45/Q45</f>
        <v>0.3162776475384772</v>
      </c>
      <c r="Q45" s="22">
        <f>SUM(C45+E45+G45+I45+K45+M45+O45)</f>
        <v>9811</v>
      </c>
      <c r="S45" s="21"/>
    </row>
    <row r="46" spans="2:19">
      <c r="B46" s="9">
        <v>2018</v>
      </c>
      <c r="C46" s="10">
        <v>578</v>
      </c>
      <c r="D46" s="11">
        <f t="shared" si="12"/>
        <v>5.5279265493496557E-2</v>
      </c>
      <c r="E46" s="10">
        <v>2912</v>
      </c>
      <c r="F46" s="11">
        <f t="shared" si="13"/>
        <v>0.27850038255547055</v>
      </c>
      <c r="G46" s="10">
        <v>3462</v>
      </c>
      <c r="H46" s="11">
        <f t="shared" si="14"/>
        <v>0.33110175975516448</v>
      </c>
      <c r="I46" s="10"/>
      <c r="J46" s="11"/>
      <c r="K46" s="10"/>
      <c r="L46" s="11"/>
      <c r="M46" s="10"/>
      <c r="N46" s="11"/>
      <c r="O46" s="12">
        <v>3504</v>
      </c>
      <c r="P46" s="11">
        <f t="shared" ref="P46:P48" si="15">O46/Q46</f>
        <v>0.33511859219586843</v>
      </c>
      <c r="Q46" s="23">
        <f>SUM(C46+E46+G46+I46+K46+M46+O46)</f>
        <v>10456</v>
      </c>
      <c r="S46" s="21"/>
    </row>
    <row r="47" spans="2:19">
      <c r="B47" s="14">
        <v>2019</v>
      </c>
      <c r="C47" s="15">
        <v>633</v>
      </c>
      <c r="D47" s="16">
        <f t="shared" si="12"/>
        <v>5.5482513804890873E-2</v>
      </c>
      <c r="E47" s="15">
        <v>3243</v>
      </c>
      <c r="F47" s="16">
        <f t="shared" si="13"/>
        <v>0.2842492768866684</v>
      </c>
      <c r="G47" s="15">
        <v>3592</v>
      </c>
      <c r="H47" s="16">
        <f t="shared" si="14"/>
        <v>0.31483916206503637</v>
      </c>
      <c r="I47" s="15"/>
      <c r="J47" s="16"/>
      <c r="K47" s="15"/>
      <c r="L47" s="16"/>
      <c r="M47" s="15"/>
      <c r="N47" s="16"/>
      <c r="O47" s="17">
        <v>3941</v>
      </c>
      <c r="P47" s="16">
        <f t="shared" si="15"/>
        <v>0.34542904724340434</v>
      </c>
      <c r="Q47" s="22">
        <f>SUM(C47+E47+G47+O47)</f>
        <v>11409</v>
      </c>
      <c r="S47" s="21"/>
    </row>
    <row r="48" spans="2:19">
      <c r="B48" s="19">
        <v>2020</v>
      </c>
      <c r="C48" s="10">
        <v>636</v>
      </c>
      <c r="D48" s="11">
        <f t="shared" si="12"/>
        <v>6.2255285826155048E-2</v>
      </c>
      <c r="E48" s="10">
        <v>3101</v>
      </c>
      <c r="F48" s="11">
        <f t="shared" si="13"/>
        <v>0.30354346123727488</v>
      </c>
      <c r="G48" s="10">
        <v>3032</v>
      </c>
      <c r="H48" s="11">
        <f t="shared" si="14"/>
        <v>0.29678935003915424</v>
      </c>
      <c r="I48" s="10"/>
      <c r="J48" s="11"/>
      <c r="K48" s="10"/>
      <c r="L48" s="11"/>
      <c r="M48" s="10"/>
      <c r="N48" s="11"/>
      <c r="O48" s="12">
        <v>3447</v>
      </c>
      <c r="P48" s="11">
        <f t="shared" si="15"/>
        <v>0.33741190289741579</v>
      </c>
      <c r="Q48" s="23">
        <f>SUM(C48+E48+G48+O48)</f>
        <v>10216</v>
      </c>
      <c r="S48" s="21"/>
    </row>
    <row r="49" spans="2:19">
      <c r="B49" s="14">
        <v>2021</v>
      </c>
      <c r="C49" s="15">
        <v>781</v>
      </c>
      <c r="D49" s="16">
        <f t="shared" si="6"/>
        <v>6.352692370261917E-2</v>
      </c>
      <c r="E49" s="15">
        <v>3741</v>
      </c>
      <c r="F49" s="16">
        <f t="shared" si="7"/>
        <v>0.30429477794045878</v>
      </c>
      <c r="G49" s="15">
        <v>3736</v>
      </c>
      <c r="H49" s="16">
        <f t="shared" si="8"/>
        <v>0.30388807548397595</v>
      </c>
      <c r="I49" s="15"/>
      <c r="J49" s="16"/>
      <c r="K49" s="15"/>
      <c r="L49" s="16"/>
      <c r="M49" s="15"/>
      <c r="N49" s="16"/>
      <c r="O49" s="17">
        <v>4036</v>
      </c>
      <c r="P49" s="16">
        <f t="shared" ref="P49:P50" si="16">O49/Q49</f>
        <v>0.32829022287294618</v>
      </c>
      <c r="Q49" s="22">
        <f>SUM(C49+E49+G49+O49)</f>
        <v>12294</v>
      </c>
      <c r="S49" s="21"/>
    </row>
    <row r="50" spans="2:19" ht="14.5" thickBot="1">
      <c r="B50" s="24" t="s">
        <v>16</v>
      </c>
      <c r="C50" s="25">
        <v>888</v>
      </c>
      <c r="D50" s="26">
        <f t="shared" si="6"/>
        <v>6.5145623945418535E-2</v>
      </c>
      <c r="E50" s="25">
        <v>4312</v>
      </c>
      <c r="F50" s="26">
        <f t="shared" si="7"/>
        <v>0.31633775951874404</v>
      </c>
      <c r="G50" s="25">
        <v>4114</v>
      </c>
      <c r="H50" s="26">
        <f t="shared" si="8"/>
        <v>0.30181204607145479</v>
      </c>
      <c r="I50" s="25"/>
      <c r="J50" s="26"/>
      <c r="K50" s="25"/>
      <c r="L50" s="26"/>
      <c r="M50" s="25"/>
      <c r="N50" s="26"/>
      <c r="O50" s="27">
        <v>4317</v>
      </c>
      <c r="P50" s="26">
        <f t="shared" si="16"/>
        <v>0.31670457046438266</v>
      </c>
      <c r="Q50" s="28">
        <f>SUM(C50+E50+G50+O50)</f>
        <v>13631</v>
      </c>
      <c r="S50" s="21"/>
    </row>
  </sheetData>
  <mergeCells count="1">
    <mergeCell ref="B7:K7"/>
  </mergeCells>
  <pageMargins left="0.7" right="0.7" top="0.75" bottom="0.75" header="0.3" footer="0.3"/>
  <pageSetup paperSize="9" orientation="portrait" r:id="rId1"/>
  <ignoredErrors>
    <ignoredError sqref="Q44 D44:L4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533FB4AB-E18B-4398-84B6-CD1916CA2A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FEC47A-719D-470C-B14A-7EFE52236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3D9568-A813-4D2F-83E5-5068050E4D41}">
  <ds:schemaRefs>
    <ds:schemaRef ds:uri="3b23351c-6ed6-444c-a66b-e3c1876fb1b1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b304e8da-070f-413a-89c8-6e99405170b0"/>
    <ds:schemaRef ds:uri="http://schemas.microsoft.com/office/2006/documentManagement/types"/>
    <ds:schemaRef ds:uri="http://purl.org/dc/elements/1.1/"/>
    <ds:schemaRef ds:uri="http://purl.org/dc/terms/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Sonia Leite</cp:lastModifiedBy>
  <cp:lastPrinted>2021-09-01T09:17:06Z</cp:lastPrinted>
  <dcterms:created xsi:type="dcterms:W3CDTF">2017-11-13T12:18:27Z</dcterms:created>
  <dcterms:modified xsi:type="dcterms:W3CDTF">2024-01-29T10:05:30Z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