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5_Analyse-hosp/5.3_MoyenSéjour/2_RHZ/"/>
    </mc:Choice>
  </mc:AlternateContent>
  <xr:revisionPtr revIDLastSave="1" documentId="11_971D61C8BA3E0548FCFA7FB643ADAC61034B79C6" xr6:coauthVersionLast="47" xr6:coauthVersionMax="47" xr10:uidLastSave="{90896D39-FF8D-48FC-8572-3D9D11EB16D5}"/>
  <bookViews>
    <workbookView xWindow="-110" yWindow="-110" windowWidth="19420" windowHeight="1042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13" l="1"/>
  <c r="F38" i="13" s="1"/>
  <c r="G37" i="13"/>
  <c r="F37" i="13" s="1"/>
  <c r="G36" i="13"/>
  <c r="D36" i="13" s="1"/>
  <c r="G35" i="13"/>
  <c r="F35" i="13" s="1"/>
  <c r="G33" i="13"/>
  <c r="F33" i="13" s="1"/>
  <c r="G32" i="13"/>
  <c r="F32" i="13" s="1"/>
  <c r="G31" i="13"/>
  <c r="F31" i="13" s="1"/>
  <c r="G30" i="13"/>
  <c r="D30" i="13" s="1"/>
  <c r="G29" i="13"/>
  <c r="D29" i="13" s="1"/>
  <c r="D35" i="13" l="1"/>
  <c r="F30" i="13"/>
  <c r="F36" i="13"/>
  <c r="F29" i="13"/>
  <c r="D37" i="13"/>
  <c r="D38" i="13"/>
  <c r="D32" i="13"/>
  <c r="D33" i="13"/>
  <c r="D31" i="13"/>
  <c r="G40" i="13"/>
  <c r="D40" i="13" s="1"/>
  <c r="G39" i="13"/>
  <c r="F39" i="13" s="1"/>
  <c r="E34" i="13"/>
  <c r="C34" i="13"/>
  <c r="D39" i="13" l="1"/>
  <c r="F40" i="13"/>
  <c r="G34" i="13"/>
  <c r="D34" i="13" s="1"/>
  <c r="F34" i="13" l="1"/>
</calcChain>
</file>

<file path=xl/sharedStrings.xml><?xml version="1.0" encoding="utf-8"?>
<sst xmlns="http://schemas.openxmlformats.org/spreadsheetml/2006/main" count="13" uniqueCount="13">
  <si>
    <t>Source : données IGSS / Traitement : Observatoire national de la santé</t>
  </si>
  <si>
    <t>Unités : Nombre de séjours</t>
  </si>
  <si>
    <t>Résidents</t>
  </si>
  <si>
    <t>Résidents (%)</t>
  </si>
  <si>
    <t>Non-Résidents</t>
  </si>
  <si>
    <t>Non-Résidents (%)</t>
  </si>
  <si>
    <t>Total</t>
  </si>
  <si>
    <t>Périmètre d'inclusion : activité opposable, résidents et non-résidents, activité de rééducation, présence à minuit</t>
  </si>
  <si>
    <t>Figure : Evolution de la répartition des séjours hospitaliers entre résidents et non-résidents, au Rehazenter, 2012-2022</t>
  </si>
  <si>
    <t>Référence : Carte sanitaire 2023</t>
  </si>
  <si>
    <t>Années de référence : 2012-2022</t>
  </si>
  <si>
    <t>Moy. 2012-2016</t>
  </si>
  <si>
    <t>2022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</si>
</sst>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_(* #,##0_);_(* \(#,##0\);_(* &quot;-&quot;_);_(@_)"/>
    <numFmt numFmtId="166" formatCode="_(&quot;$&quot;* #,##0_);_(&quot;$&quot;* \(#,##0\);_(&quot;$&quot;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11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95B3D7"/>
      </left>
      <right style="medium">
        <color rgb="FF95B3D7"/>
      </right>
      <top style="medium">
        <color rgb="FF95B3D7"/>
      </top>
      <bottom style="medium">
        <color rgb="FF95B3D7"/>
      </bottom>
      <diagonal/>
    </border>
    <border>
      <left/>
      <right style="medium">
        <color rgb="FF95B3D7"/>
      </right>
      <top/>
      <bottom/>
      <diagonal/>
    </border>
    <border>
      <left/>
      <right/>
      <top/>
      <bottom style="medium">
        <color rgb="FF95B3D7"/>
      </bottom>
      <diagonal/>
    </border>
    <border>
      <left/>
      <right style="medium">
        <color rgb="FF95B3D7"/>
      </right>
      <top/>
      <bottom style="medium">
        <color rgb="FF95B3D7"/>
      </bottom>
      <diagonal/>
    </border>
    <border>
      <left style="medium">
        <color rgb="FF95B3D7"/>
      </left>
      <right style="medium">
        <color rgb="FF95B3D7"/>
      </right>
      <top/>
      <bottom/>
      <diagonal/>
    </border>
    <border>
      <left style="medium">
        <color rgb="FF95B3D7"/>
      </left>
      <right style="medium">
        <color rgb="FF95B3D7"/>
      </right>
      <top/>
      <bottom style="medium">
        <color rgb="FF95B3D7"/>
      </bottom>
      <diagonal/>
    </border>
    <border>
      <left/>
      <right/>
      <top style="medium">
        <color rgb="FF95B3D7"/>
      </top>
      <bottom style="medium">
        <color rgb="FF95B3D7"/>
      </bottom>
      <diagonal/>
    </border>
    <border>
      <left/>
      <right style="medium">
        <color rgb="FF95B3D7"/>
      </right>
      <top style="medium">
        <color rgb="FF95B3D7"/>
      </top>
      <bottom style="medium">
        <color rgb="FF95B3D7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horizontal="right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0" xfId="0" applyFont="1" applyBorder="1"/>
    <xf numFmtId="164" fontId="6" fillId="0" borderId="0" xfId="0" applyNumberFormat="1" applyFont="1" applyBorder="1"/>
    <xf numFmtId="0" fontId="6" fillId="0" borderId="2" xfId="0" applyFont="1" applyBorder="1"/>
    <xf numFmtId="164" fontId="6" fillId="0" borderId="0" xfId="7" applyNumberFormat="1" applyFont="1" applyBorder="1"/>
    <xf numFmtId="0" fontId="9" fillId="0" borderId="6" xfId="0" applyFont="1" applyBorder="1" applyAlignment="1">
      <alignment horizontal="right"/>
    </xf>
    <xf numFmtId="0" fontId="6" fillId="0" borderId="3" xfId="0" applyFont="1" applyBorder="1"/>
    <xf numFmtId="164" fontId="6" fillId="0" borderId="3" xfId="7" applyNumberFormat="1" applyFont="1" applyBorder="1"/>
    <xf numFmtId="0" fontId="6" fillId="0" borderId="4" xfId="0" applyFont="1" applyBorder="1"/>
  </cellXfs>
  <cellStyles count="8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" xfId="7" builtinId="5"/>
    <cellStyle name="Percent 2" xfId="4" xr:uid="{00000000-0005-0000-0000-000006000000}"/>
  </cellStyles>
  <dxfs count="0"/>
  <tableStyles count="0" defaultTableStyle="TableStyleMedium2" defaultPivotStyle="PivotStyleLight16"/>
  <colors>
    <mruColors>
      <color rgb="FF545859"/>
      <color rgb="FFB2B4B2"/>
      <color rgb="FF95B3D7"/>
      <color rgb="FF44546A"/>
      <color rgb="FFDDD9C3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900">
                <a:latin typeface="HelveticaNeueLT Std" panose="020B0604020202020204" pitchFamily="34" charset="0"/>
              </a:defRPr>
            </a:pPr>
            <a:r>
              <a:rPr lang="en-US" sz="900" b="1" i="0" u="none" strike="noStrike" baseline="0">
                <a:effectLst/>
                <a:latin typeface="HelveticaNeueLT Std" panose="020B0604020202020204" pitchFamily="34" charset="0"/>
              </a:rPr>
              <a:t>Evolution de la répartition des séjours hospitaliers entre résidents </a:t>
            </a:r>
          </a:p>
          <a:p>
            <a:pPr>
              <a:defRPr sz="900">
                <a:latin typeface="HelveticaNeueLT Std" panose="020B0604020202020204" pitchFamily="34" charset="0"/>
              </a:defRPr>
            </a:pPr>
            <a:r>
              <a:rPr lang="en-US" sz="900" b="1" i="0" u="none" strike="noStrike" baseline="0">
                <a:effectLst/>
                <a:latin typeface="HelveticaNeueLT Std" panose="020B0604020202020204" pitchFamily="34" charset="0"/>
              </a:rPr>
              <a:t>et non-résidents, au Rehazenter</a:t>
            </a:r>
            <a:r>
              <a:rPr lang="en-US" sz="900" baseline="0">
                <a:latin typeface="HelveticaNeueLT Std" panose="020B0604020202020204" pitchFamily="34" charset="0"/>
              </a:rPr>
              <a:t>, 2012-2022</a:t>
            </a:r>
          </a:p>
        </c:rich>
      </c:tx>
      <c:layout>
        <c:manualLayout>
          <c:xMode val="edge"/>
          <c:yMode val="edge"/>
          <c:x val="0.16981135256871543"/>
          <c:y val="3.8696704127965213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Data!$D$28</c:f>
              <c:strCache>
                <c:ptCount val="1"/>
                <c:pt idx="0">
                  <c:v>Résidents (%)</c:v>
                </c:pt>
              </c:strCache>
            </c:strRef>
          </c:tx>
          <c:spPr>
            <a:solidFill>
              <a:srgbClr val="B2B4B2"/>
            </a:solidFill>
          </c:spPr>
          <c:invertIfNegative val="0"/>
          <c:dLbls>
            <c:dLbl>
              <c:idx val="1"/>
              <c:layout>
                <c:manualLayout>
                  <c:x val="5.36912676015053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44-4DEA-BB46-F0560A916633}"/>
                </c:ext>
              </c:extLst>
            </c:dLbl>
            <c:dLbl>
              <c:idx val="2"/>
              <c:layout>
                <c:manualLayout>
                  <c:x val="3.57941784010035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4-4DEA-BB46-F0560A916633}"/>
                </c:ext>
              </c:extLst>
            </c:dLbl>
            <c:dLbl>
              <c:idx val="3"/>
              <c:layout>
                <c:manualLayout>
                  <c:x val="3.57941784010035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44-4DEA-BB46-F0560A916633}"/>
                </c:ext>
              </c:extLst>
            </c:dLbl>
            <c:dLbl>
              <c:idx val="4"/>
              <c:layout>
                <c:manualLayout>
                  <c:x val="3.57941784010035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44-4DEA-BB46-F0560A916633}"/>
                </c:ext>
              </c:extLst>
            </c:dLbl>
            <c:dLbl>
              <c:idx val="5"/>
              <c:layout>
                <c:manualLayout>
                  <c:x val="5.36912676015053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44-4DEA-BB46-F0560A9166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>
                    <a:solidFill>
                      <a:sysClr val="windowText" lastClr="000000"/>
                    </a:solidFill>
                    <a:latin typeface="HelveticaNeueLT Std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Data!$B$34:$B$40</c:f>
              <c:strCache>
                <c:ptCount val="7"/>
                <c:pt idx="0">
                  <c:v>Moy. 2012-2016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</c:strCache>
            </c:strRef>
          </c:cat>
          <c:val>
            <c:numRef>
              <c:f>Data!$D$34:$D$40</c:f>
              <c:numCache>
                <c:formatCode>0.0%</c:formatCode>
                <c:ptCount val="7"/>
                <c:pt idx="0">
                  <c:v>0.90216977540921206</c:v>
                </c:pt>
                <c:pt idx="1">
                  <c:v>0.86090225563909772</c:v>
                </c:pt>
                <c:pt idx="2">
                  <c:v>0.89699570815450647</c:v>
                </c:pt>
                <c:pt idx="3">
                  <c:v>0.89938398357289528</c:v>
                </c:pt>
                <c:pt idx="4">
                  <c:v>0.86198547215496368</c:v>
                </c:pt>
                <c:pt idx="5">
                  <c:v>0.83014354066985641</c:v>
                </c:pt>
                <c:pt idx="6">
                  <c:v>0.90051020408163263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44-4DEA-BB46-F0560A916633}"/>
            </c:ext>
          </c:extLst>
        </c:ser>
        <c:ser>
          <c:idx val="1"/>
          <c:order val="1"/>
          <c:tx>
            <c:strRef>
              <c:f>Data!$F$28</c:f>
              <c:strCache>
                <c:ptCount val="1"/>
                <c:pt idx="0">
                  <c:v>Non-Résidents (%)</c:v>
                </c:pt>
              </c:strCache>
            </c:strRef>
          </c:tx>
          <c:spPr>
            <a:solidFill>
              <a:srgbClr val="54585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HelveticaNeueLT Std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Data!$B$34:$B$40</c:f>
              <c:strCache>
                <c:ptCount val="7"/>
                <c:pt idx="0">
                  <c:v>Moy. 2012-2016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</c:strCache>
            </c:strRef>
          </c:cat>
          <c:val>
            <c:numRef>
              <c:f>Data!$F$34:$F$40</c:f>
              <c:numCache>
                <c:formatCode>0.0%</c:formatCode>
                <c:ptCount val="7"/>
                <c:pt idx="0">
                  <c:v>9.7830224590787968E-2</c:v>
                </c:pt>
                <c:pt idx="1">
                  <c:v>0.13909774436090225</c:v>
                </c:pt>
                <c:pt idx="2">
                  <c:v>0.10300429184549356</c:v>
                </c:pt>
                <c:pt idx="3">
                  <c:v>0.10061601642710473</c:v>
                </c:pt>
                <c:pt idx="4">
                  <c:v>0.13801452784503632</c:v>
                </c:pt>
                <c:pt idx="5">
                  <c:v>0.16985645933014354</c:v>
                </c:pt>
                <c:pt idx="6">
                  <c:v>9.9489795918367346E-2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E44-4DEA-BB46-F0560A916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136512"/>
        <c:axId val="127138048"/>
      </c:barChart>
      <c:catAx>
        <c:axId val="12713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HelveticaNeueLT Std" panose="020B0604020202020204" pitchFamily="34" charset="0"/>
              </a:defRPr>
            </a:pPr>
            <a:endParaRPr lang="en-US"/>
          </a:p>
        </c:txPr>
        <c:crossAx val="127138048"/>
        <c:crosses val="autoZero"/>
        <c:auto val="1"/>
        <c:lblAlgn val="ctr"/>
        <c:lblOffset val="100"/>
        <c:noMultiLvlLbl val="0"/>
      </c:catAx>
      <c:valAx>
        <c:axId val="12713804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HelveticaNeueLT Std" panose="020B0604020202020204" pitchFamily="34" charset="0"/>
              </a:defRPr>
            </a:pPr>
            <a:endParaRPr lang="en-US"/>
          </a:p>
        </c:txPr>
        <c:crossAx val="127136512"/>
        <c:crosses val="autoZero"/>
        <c:crossBetween val="between"/>
        <c:majorUnit val="0.2"/>
      </c:valAx>
    </c:plotArea>
    <c:legend>
      <c:legendPos val="b"/>
      <c:overlay val="0"/>
      <c:txPr>
        <a:bodyPr/>
        <a:lstStyle/>
        <a:p>
          <a:pPr>
            <a:defRPr sz="900">
              <a:latin typeface="HelveticaNeueLT Std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8</xdr:row>
      <xdr:rowOff>95250</xdr:rowOff>
    </xdr:from>
    <xdr:to>
      <xdr:col>6</xdr:col>
      <xdr:colOff>450850</xdr:colOff>
      <xdr:row>26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0"/>
  <sheetViews>
    <sheetView showGridLines="0" tabSelected="1" topLeftCell="A6" zoomScaleNormal="100" workbookViewId="0">
      <selection activeCell="L22" sqref="L21:L22"/>
    </sheetView>
  </sheetViews>
  <sheetFormatPr defaultColWidth="9.26953125" defaultRowHeight="14"/>
  <cols>
    <col min="1" max="1" width="9.26953125" style="2"/>
    <col min="2" max="2" width="16.1796875" style="2" customWidth="1"/>
    <col min="3" max="3" width="13.1796875" style="2" customWidth="1"/>
    <col min="4" max="4" width="11.54296875" style="2" customWidth="1"/>
    <col min="5" max="5" width="15.81640625" style="2" customWidth="1"/>
    <col min="6" max="6" width="14.54296875" style="2" customWidth="1"/>
    <col min="7" max="8" width="8.7265625" style="2" customWidth="1"/>
    <col min="9" max="16384" width="9.26953125" style="2"/>
  </cols>
  <sheetData>
    <row r="2" spans="2:2">
      <c r="B2" s="1" t="s">
        <v>8</v>
      </c>
    </row>
    <row r="3" spans="2:2">
      <c r="B3" s="3"/>
    </row>
    <row r="4" spans="2:2">
      <c r="B4" s="3" t="s">
        <v>9</v>
      </c>
    </row>
    <row r="5" spans="2:2">
      <c r="B5" s="4" t="s">
        <v>0</v>
      </c>
    </row>
    <row r="6" spans="2:2">
      <c r="B6" s="3" t="s">
        <v>10</v>
      </c>
    </row>
    <row r="7" spans="2:2">
      <c r="B7" s="3" t="s">
        <v>7</v>
      </c>
    </row>
    <row r="8" spans="2:2">
      <c r="B8" s="3" t="s">
        <v>1</v>
      </c>
    </row>
    <row r="25" spans="2:7">
      <c r="B25" s="3"/>
    </row>
    <row r="27" spans="2:7" ht="14.5" thickBot="1"/>
    <row r="28" spans="2:7" ht="34" customHeight="1" thickBot="1">
      <c r="B28" s="5"/>
      <c r="C28" s="6" t="s">
        <v>2</v>
      </c>
      <c r="D28" s="6" t="s">
        <v>3</v>
      </c>
      <c r="E28" s="6" t="s">
        <v>4</v>
      </c>
      <c r="F28" s="6" t="s">
        <v>5</v>
      </c>
      <c r="G28" s="7" t="s">
        <v>6</v>
      </c>
    </row>
    <row r="29" spans="2:7">
      <c r="B29" s="8">
        <v>2012</v>
      </c>
      <c r="C29" s="9">
        <v>498</v>
      </c>
      <c r="D29" s="10">
        <f t="shared" ref="D29:D33" si="0">C29/G29</f>
        <v>0.92393320964749537</v>
      </c>
      <c r="E29" s="9">
        <v>41</v>
      </c>
      <c r="F29" s="10">
        <f t="shared" ref="F29:F33" si="1">E29/G29</f>
        <v>7.6066790352504632E-2</v>
      </c>
      <c r="G29" s="11">
        <f t="shared" ref="G29:G33" si="2">C29+E29</f>
        <v>539</v>
      </c>
    </row>
    <row r="30" spans="2:7">
      <c r="B30" s="8">
        <v>2013</v>
      </c>
      <c r="C30" s="9">
        <v>493</v>
      </c>
      <c r="D30" s="10">
        <f t="shared" si="0"/>
        <v>0.91296296296296298</v>
      </c>
      <c r="E30" s="9">
        <v>47</v>
      </c>
      <c r="F30" s="10">
        <f t="shared" si="1"/>
        <v>8.7037037037037038E-2</v>
      </c>
      <c r="G30" s="11">
        <f t="shared" si="2"/>
        <v>540</v>
      </c>
    </row>
    <row r="31" spans="2:7">
      <c r="B31" s="8">
        <v>2014</v>
      </c>
      <c r="C31" s="9">
        <v>453</v>
      </c>
      <c r="D31" s="10">
        <f t="shared" si="0"/>
        <v>0.8917322834645669</v>
      </c>
      <c r="E31" s="9">
        <v>55</v>
      </c>
      <c r="F31" s="10">
        <f t="shared" si="1"/>
        <v>0.10826771653543307</v>
      </c>
      <c r="G31" s="11">
        <f t="shared" si="2"/>
        <v>508</v>
      </c>
    </row>
    <row r="32" spans="2:7">
      <c r="B32" s="8">
        <v>2015</v>
      </c>
      <c r="C32" s="12">
        <v>450</v>
      </c>
      <c r="D32" s="13">
        <f t="shared" si="0"/>
        <v>0.88932806324110669</v>
      </c>
      <c r="E32" s="12">
        <v>56</v>
      </c>
      <c r="F32" s="13">
        <f t="shared" si="1"/>
        <v>0.11067193675889328</v>
      </c>
      <c r="G32" s="14">
        <f t="shared" si="2"/>
        <v>506</v>
      </c>
    </row>
    <row r="33" spans="2:7">
      <c r="B33" s="8">
        <v>2016</v>
      </c>
      <c r="C33" s="12">
        <v>476</v>
      </c>
      <c r="D33" s="13">
        <f t="shared" si="0"/>
        <v>0.89138576779026213</v>
      </c>
      <c r="E33" s="12">
        <v>58</v>
      </c>
      <c r="F33" s="13">
        <f t="shared" si="1"/>
        <v>0.10861423220973783</v>
      </c>
      <c r="G33" s="14">
        <f t="shared" si="2"/>
        <v>534</v>
      </c>
    </row>
    <row r="34" spans="2:7">
      <c r="B34" s="8" t="s">
        <v>11</v>
      </c>
      <c r="C34" s="9">
        <f>AVERAGE(C29:C33)</f>
        <v>474</v>
      </c>
      <c r="D34" s="10">
        <f t="shared" ref="D34:D40" si="3">C34/G34</f>
        <v>0.90216977540921206</v>
      </c>
      <c r="E34" s="9">
        <f>AVERAGE(E29:E33)</f>
        <v>51.4</v>
      </c>
      <c r="F34" s="10">
        <f t="shared" ref="F34:F40" si="4">E34/G34</f>
        <v>9.7830224590787968E-2</v>
      </c>
      <c r="G34" s="11">
        <f>AVERAGE(G29:G33)</f>
        <v>525.4</v>
      </c>
    </row>
    <row r="35" spans="2:7">
      <c r="B35" s="8">
        <v>2017</v>
      </c>
      <c r="C35" s="12">
        <v>458</v>
      </c>
      <c r="D35" s="13">
        <f t="shared" ref="D35:D38" si="5">C35/G35</f>
        <v>0.86090225563909772</v>
      </c>
      <c r="E35" s="12">
        <v>74</v>
      </c>
      <c r="F35" s="13">
        <f t="shared" ref="F35:F38" si="6">E35/G35</f>
        <v>0.13909774436090225</v>
      </c>
      <c r="G35" s="14">
        <f t="shared" ref="G35:G37" si="7">C35+E35</f>
        <v>532</v>
      </c>
    </row>
    <row r="36" spans="2:7">
      <c r="B36" s="8">
        <v>2018</v>
      </c>
      <c r="C36" s="12">
        <v>418</v>
      </c>
      <c r="D36" s="13">
        <f t="shared" si="5"/>
        <v>0.89699570815450647</v>
      </c>
      <c r="E36" s="12">
        <v>48</v>
      </c>
      <c r="F36" s="13">
        <f t="shared" si="6"/>
        <v>0.10300429184549356</v>
      </c>
      <c r="G36" s="14">
        <f t="shared" si="7"/>
        <v>466</v>
      </c>
    </row>
    <row r="37" spans="2:7">
      <c r="B37" s="8">
        <v>2019</v>
      </c>
      <c r="C37" s="12">
        <v>438</v>
      </c>
      <c r="D37" s="13">
        <f t="shared" si="5"/>
        <v>0.89938398357289528</v>
      </c>
      <c r="E37" s="12">
        <v>49</v>
      </c>
      <c r="F37" s="13">
        <f t="shared" si="6"/>
        <v>0.10061601642710473</v>
      </c>
      <c r="G37" s="14">
        <f t="shared" si="7"/>
        <v>487</v>
      </c>
    </row>
    <row r="38" spans="2:7">
      <c r="B38" s="8">
        <v>2020</v>
      </c>
      <c r="C38" s="12">
        <v>356</v>
      </c>
      <c r="D38" s="15">
        <f t="shared" si="5"/>
        <v>0.86198547215496368</v>
      </c>
      <c r="E38" s="12">
        <v>57</v>
      </c>
      <c r="F38" s="15">
        <f t="shared" si="6"/>
        <v>0.13801452784503632</v>
      </c>
      <c r="G38" s="14">
        <f>C38+E38</f>
        <v>413</v>
      </c>
    </row>
    <row r="39" spans="2:7">
      <c r="B39" s="8">
        <v>2021</v>
      </c>
      <c r="C39" s="12">
        <v>347</v>
      </c>
      <c r="D39" s="13">
        <f t="shared" si="3"/>
        <v>0.83014354066985641</v>
      </c>
      <c r="E39" s="12">
        <v>71</v>
      </c>
      <c r="F39" s="13">
        <f t="shared" si="4"/>
        <v>0.16985645933014354</v>
      </c>
      <c r="G39" s="14">
        <f t="shared" ref="G39" si="8">C39+E39</f>
        <v>418</v>
      </c>
    </row>
    <row r="40" spans="2:7" ht="14.5" thickBot="1">
      <c r="B40" s="16" t="s">
        <v>12</v>
      </c>
      <c r="C40" s="17">
        <v>353</v>
      </c>
      <c r="D40" s="18">
        <f t="shared" si="3"/>
        <v>0.90051020408163263</v>
      </c>
      <c r="E40" s="17">
        <v>39</v>
      </c>
      <c r="F40" s="18">
        <f t="shared" si="4"/>
        <v>9.9489795918367346E-2</v>
      </c>
      <c r="G40" s="19">
        <f>C40+E40</f>
        <v>392</v>
      </c>
    </row>
  </sheetData>
  <pageMargins left="0.7" right="0.7" top="0.75" bottom="0.75" header="0.3" footer="0.3"/>
  <pageSetup paperSize="9" orientation="portrait" r:id="rId1"/>
  <ignoredErrors>
    <ignoredError sqref="F34:G34 D3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DEF383-08D9-496B-8545-850A549C17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BD071B-B0D6-4570-9097-586D6E492700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b304e8da-070f-413a-89c8-6e99405170b0"/>
    <ds:schemaRef ds:uri="http://schemas.microsoft.com/office/2006/metadata/properties"/>
    <ds:schemaRef ds:uri="http://purl.org/dc/elements/1.1/"/>
    <ds:schemaRef ds:uri="3b23351c-6ed6-444c-a66b-e3c1876fb1b1"/>
    <ds:schemaRef ds:uri="http://schemas.microsoft.com/sharepoint/v4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BD58577-1D02-48ED-B805-6393EF12A3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Sonia Leite</cp:lastModifiedBy>
  <cp:lastPrinted>2021-09-01T09:17:06Z</cp:lastPrinted>
  <dcterms:created xsi:type="dcterms:W3CDTF">2017-11-13T12:18:27Z</dcterms:created>
  <dcterms:modified xsi:type="dcterms:W3CDTF">2024-01-29T13:20:16Z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