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6_Age_sexe/"/>
    </mc:Choice>
  </mc:AlternateContent>
  <xr:revisionPtr revIDLastSave="22" documentId="11_1A66344843DB9DE7CB35B90DBFD348E046F8F280" xr6:coauthVersionLast="47" xr6:coauthVersionMax="47" xr10:uidLastSave="{81B42FC1-AFCD-4D22-A56E-386D96D2FA21}"/>
  <bookViews>
    <workbookView xWindow="3828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3" l="1"/>
  <c r="H23" i="13" l="1"/>
  <c r="H22" i="13"/>
  <c r="H21" i="13"/>
  <c r="H20" i="13"/>
  <c r="H19" i="13"/>
  <c r="H18" i="13"/>
  <c r="H17" i="13"/>
  <c r="H16" i="13"/>
  <c r="H15" i="13"/>
  <c r="H14" i="13"/>
  <c r="H13" i="13"/>
  <c r="H12" i="13"/>
  <c r="G22" i="13" l="1"/>
  <c r="G21" i="13"/>
  <c r="G20" i="13"/>
  <c r="G19" i="13"/>
  <c r="G18" i="13"/>
  <c r="G17" i="13"/>
  <c r="G16" i="13"/>
  <c r="G15" i="13"/>
  <c r="G14" i="13"/>
  <c r="G13" i="13"/>
  <c r="G12" i="13"/>
  <c r="G11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E22" i="13"/>
  <c r="D22" i="13"/>
  <c r="C22" i="13"/>
  <c r="E21" i="13"/>
  <c r="D21" i="13"/>
  <c r="C21" i="13"/>
  <c r="E20" i="13"/>
  <c r="D20" i="13"/>
  <c r="C20" i="13"/>
  <c r="E19" i="13"/>
  <c r="D19" i="13"/>
  <c r="C19" i="13"/>
  <c r="E18" i="13"/>
  <c r="D18" i="13"/>
  <c r="C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F23" i="13" l="1"/>
  <c r="C23" i="13"/>
  <c r="O22" i="13"/>
  <c r="O23" i="13"/>
  <c r="M23" i="13"/>
  <c r="O21" i="13" l="1"/>
  <c r="O20" i="13"/>
  <c r="O19" i="13"/>
  <c r="O18" i="13"/>
  <c r="O17" i="13"/>
  <c r="O16" i="13"/>
  <c r="O15" i="13"/>
  <c r="O14" i="13"/>
  <c r="O13" i="13"/>
  <c r="O12" i="13"/>
  <c r="O11" i="13"/>
  <c r="L23" i="13"/>
  <c r="K23" i="13"/>
  <c r="J23" i="13"/>
  <c r="M22" i="13"/>
  <c r="L22" i="13"/>
  <c r="K22" i="13"/>
  <c r="J22" i="13"/>
  <c r="M21" i="13"/>
  <c r="L21" i="13"/>
  <c r="K21" i="13"/>
  <c r="J21" i="13"/>
  <c r="M20" i="13"/>
  <c r="L20" i="13"/>
  <c r="K20" i="13"/>
  <c r="J20" i="13"/>
  <c r="M19" i="13"/>
  <c r="L19" i="13"/>
  <c r="K19" i="13"/>
  <c r="J19" i="13"/>
  <c r="M18" i="13"/>
  <c r="L18" i="13"/>
  <c r="K18" i="13"/>
  <c r="J18" i="13"/>
  <c r="M17" i="13"/>
  <c r="L17" i="13"/>
  <c r="K17" i="13"/>
  <c r="J17" i="13"/>
  <c r="M16" i="13"/>
  <c r="L16" i="13"/>
  <c r="K16" i="13"/>
  <c r="J16" i="13"/>
  <c r="M15" i="13"/>
  <c r="L15" i="13"/>
  <c r="K15" i="13"/>
  <c r="J15" i="13"/>
  <c r="M14" i="13"/>
  <c r="L14" i="13"/>
  <c r="K14" i="13"/>
  <c r="J14" i="13"/>
  <c r="M13" i="13"/>
  <c r="L13" i="13"/>
  <c r="K13" i="13"/>
  <c r="J13" i="13"/>
  <c r="M12" i="13"/>
  <c r="L12" i="13"/>
  <c r="K12" i="13"/>
  <c r="J12" i="13"/>
  <c r="M11" i="13"/>
  <c r="L11" i="13"/>
  <c r="K11" i="13"/>
  <c r="J11" i="13"/>
  <c r="N11" i="13" l="1"/>
  <c r="N19" i="13"/>
  <c r="N14" i="13" l="1"/>
  <c r="N15" i="13"/>
  <c r="N17" i="13"/>
  <c r="N21" i="13"/>
  <c r="N18" i="13"/>
  <c r="N22" i="13"/>
  <c r="D23" i="13"/>
  <c r="E23" i="13"/>
  <c r="N13" i="13"/>
  <c r="G23" i="13"/>
  <c r="N12" i="13"/>
  <c r="N16" i="13"/>
  <c r="N20" i="13"/>
</calcChain>
</file>

<file path=xl/sharedStrings.xml><?xml version="1.0" encoding="utf-8"?>
<sst xmlns="http://schemas.openxmlformats.org/spreadsheetml/2006/main" count="37" uniqueCount="26">
  <si>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</si>
  <si>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</si>
  <si>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>Classes
d’âge</t>
  </si>
  <si>
    <t>0-28j</t>
  </si>
  <si>
    <t>29 jours - &lt;2 ans</t>
  </si>
  <si>
    <t xml:space="preserve">  2-4</t>
  </si>
  <si>
    <t xml:space="preserve"> 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</si>
  <si>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</si>
  <si>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</si>
  <si>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</si>
  <si>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</si>
  <si>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</si>
  <si>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</si>
  <si>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75-84</t>
  </si>
  <si>
    <t xml:space="preserve"> 85 et +</t>
  </si>
  <si>
    <t>Total</t>
  </si>
  <si>
    <t>29j-2 ans</t>
  </si>
  <si>
    <t>Grand Total</t>
  </si>
  <si>
    <t xml:space="preserve">Unités : 
Pour chaque tranche d'âge et pour une année donnée, part des séjours hospitaliers dans le total des séjours hospitaliers </t>
  </si>
  <si>
    <t>Tableau : Evolution de la répartition des séjours hospitaliers selon l'âge, au GDL, 2012-2022</t>
  </si>
  <si>
    <t>Référence : Carte sanitaire 2023</t>
  </si>
  <si>
    <t>Années de référence : 2012-2022</t>
  </si>
  <si>
    <t>Moy.
 2012-16</t>
  </si>
  <si>
    <t>Croissance ann. moy. 
2012-21</t>
  </si>
  <si>
    <t>2022 (p)</t>
  </si>
  <si>
    <t>2022(p)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</si>
</sst>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[&gt;=0]\+0.0%;[&lt;0]\-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sz val="11"/>
      <name val="HelveticaNeueLT Std"/>
      <family val="2"/>
    </font>
    <font>
      <b/>
      <sz val="9"/>
      <name val="HelveticaNeueLT Std"/>
      <family val="2"/>
    </font>
    <font>
      <b/>
      <sz val="11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rgb="FF9BC2E6"/>
      </top>
      <bottom/>
      <diagonal/>
    </border>
    <border>
      <left/>
      <right style="thin">
        <color rgb="FF95B3D7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95B3D7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95B3D7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9BC2E6"/>
      </top>
      <bottom/>
      <diagonal/>
    </border>
    <border>
      <left style="thick">
        <color theme="1"/>
      </left>
      <right/>
      <top/>
      <bottom/>
      <diagonal/>
    </border>
    <border>
      <left style="thin">
        <color auto="1"/>
      </left>
      <right style="thick">
        <color theme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ck">
        <color theme="1"/>
      </bottom>
      <diagonal/>
    </border>
    <border>
      <left style="thin">
        <color auto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ck">
        <color theme="1"/>
      </top>
      <bottom style="thin">
        <color theme="1"/>
      </bottom>
      <diagonal/>
    </border>
    <border>
      <left style="thin">
        <color auto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ck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7" xfId="0" applyFont="1" applyFill="1" applyBorder="1"/>
    <xf numFmtId="0" fontId="11" fillId="0" borderId="4" xfId="0" applyFont="1" applyFill="1" applyBorder="1" applyAlignment="1">
      <alignment horizontal="right"/>
    </xf>
    <xf numFmtId="0" fontId="12" fillId="0" borderId="2" xfId="0" applyFont="1" applyFill="1" applyBorder="1" applyAlignment="1"/>
    <xf numFmtId="0" fontId="6" fillId="0" borderId="0" xfId="0" applyNumberFormat="1" applyFont="1" applyFill="1" applyBorder="1"/>
    <xf numFmtId="0" fontId="6" fillId="0" borderId="8" xfId="0" applyNumberFormat="1" applyFont="1" applyFill="1" applyBorder="1"/>
    <xf numFmtId="0" fontId="6" fillId="0" borderId="2" xfId="0" applyFont="1" applyFill="1" applyBorder="1" applyAlignment="1"/>
    <xf numFmtId="0" fontId="6" fillId="2" borderId="0" xfId="0" applyNumberFormat="1" applyFont="1" applyFill="1" applyBorder="1"/>
    <xf numFmtId="0" fontId="6" fillId="2" borderId="8" xfId="0" applyNumberFormat="1" applyFont="1" applyFill="1" applyBorder="1"/>
    <xf numFmtId="0" fontId="6" fillId="2" borderId="1" xfId="0" applyNumberFormat="1" applyFont="1" applyFill="1" applyBorder="1"/>
    <xf numFmtId="0" fontId="6" fillId="2" borderId="9" xfId="0" applyNumberFormat="1" applyFont="1" applyFill="1" applyBorder="1"/>
    <xf numFmtId="0" fontId="6" fillId="0" borderId="6" xfId="0" applyFont="1" applyFill="1" applyBorder="1" applyAlignment="1"/>
    <xf numFmtId="0" fontId="6" fillId="0" borderId="3" xfId="0" applyNumberFormat="1" applyFont="1" applyFill="1" applyBorder="1"/>
    <xf numFmtId="0" fontId="6" fillId="0" borderId="2" xfId="0" applyFont="1" applyFill="1" applyBorder="1"/>
    <xf numFmtId="0" fontId="6" fillId="0" borderId="8" xfId="0" applyFont="1" applyFill="1" applyBorder="1"/>
    <xf numFmtId="0" fontId="10" fillId="0" borderId="0" xfId="0" applyFont="1" applyFill="1" applyBorder="1"/>
    <xf numFmtId="1" fontId="6" fillId="0" borderId="0" xfId="0" applyNumberFormat="1" applyFont="1" applyFill="1" applyBorder="1" applyAlignment="1">
      <alignment horizontal="right"/>
    </xf>
    <xf numFmtId="164" fontId="8" fillId="4" borderId="0" xfId="7" applyNumberFormat="1" applyFont="1" applyFill="1" applyBorder="1" applyAlignment="1">
      <alignment horizontal="center"/>
    </xf>
    <xf numFmtId="164" fontId="8" fillId="0" borderId="0" xfId="7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4" borderId="11" xfId="7" applyNumberFormat="1" applyFont="1" applyFill="1" applyBorder="1" applyAlignment="1">
      <alignment horizontal="center"/>
    </xf>
    <xf numFmtId="164" fontId="8" fillId="0" borderId="11" xfId="7" applyNumberFormat="1" applyFont="1" applyFill="1" applyBorder="1" applyAlignment="1">
      <alignment horizontal="center"/>
    </xf>
    <xf numFmtId="164" fontId="8" fillId="4" borderId="12" xfId="7" applyNumberFormat="1" applyFont="1" applyFill="1" applyBorder="1" applyAlignment="1">
      <alignment horizontal="center"/>
    </xf>
    <xf numFmtId="167" fontId="8" fillId="0" borderId="12" xfId="7" applyNumberFormat="1" applyFont="1" applyFill="1" applyBorder="1" applyAlignment="1">
      <alignment horizontal="center"/>
    </xf>
    <xf numFmtId="167" fontId="8" fillId="4" borderId="12" xfId="7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64" fontId="13" fillId="0" borderId="14" xfId="7" applyNumberFormat="1" applyFont="1" applyFill="1" applyBorder="1" applyAlignment="1">
      <alignment horizontal="center"/>
    </xf>
    <xf numFmtId="164" fontId="13" fillId="0" borderId="15" xfId="7" applyNumberFormat="1" applyFont="1" applyFill="1" applyBorder="1" applyAlignment="1">
      <alignment horizontal="center"/>
    </xf>
    <xf numFmtId="164" fontId="13" fillId="0" borderId="16" xfId="7" applyNumberFormat="1" applyFont="1" applyFill="1" applyBorder="1" applyAlignment="1">
      <alignment horizontal="center"/>
    </xf>
    <xf numFmtId="164" fontId="8" fillId="0" borderId="12" xfId="7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64" fontId="8" fillId="0" borderId="22" xfId="7" applyNumberFormat="1" applyFont="1" applyFill="1" applyBorder="1" applyAlignment="1">
      <alignment horizontal="center"/>
    </xf>
    <xf numFmtId="164" fontId="8" fillId="4" borderId="22" xfId="7" applyNumberFormat="1" applyFont="1" applyFill="1" applyBorder="1" applyAlignment="1">
      <alignment horizontal="center"/>
    </xf>
    <xf numFmtId="164" fontId="13" fillId="0" borderId="23" xfId="7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/>
    <xf numFmtId="164" fontId="6" fillId="0" borderId="0" xfId="0" applyNumberFormat="1" applyFont="1" applyFill="1" applyBorder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3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4" xfId="0" applyFont="1" applyBorder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E0E0E0"/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LU" sz="1100"/>
              <a:t>Pyramide</a:t>
            </a:r>
            <a:r>
              <a:rPr lang="fr-LU" sz="1100" baseline="0"/>
              <a:t> des âges des hospitalisations au GDL en 2009 selon le nombre de séjours</a:t>
            </a:r>
            <a:endParaRPr lang="fr-LU" sz="11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'[9]Age 1'!$A$3:$A$12</c:f>
              <c:strCache>
                <c:ptCount val="10"/>
                <c:pt idx="0">
                  <c:v>  0-4</c:v>
                </c:pt>
                <c:pt idx="1">
                  <c:v>  5-14</c:v>
                </c:pt>
                <c:pt idx="2">
                  <c:v> 15-24</c:v>
                </c:pt>
                <c:pt idx="3">
                  <c:v> 25-34</c:v>
                </c:pt>
                <c:pt idx="4">
                  <c:v> 35-44</c:v>
                </c:pt>
                <c:pt idx="5">
                  <c:v> 45-54</c:v>
                </c:pt>
                <c:pt idx="6">
                  <c:v> 55-64</c:v>
                </c:pt>
                <c:pt idx="7">
                  <c:v> 65-74</c:v>
                </c:pt>
                <c:pt idx="8">
                  <c:v> 75-84</c:v>
                </c:pt>
                <c:pt idx="9">
                  <c:v> 85 et +</c:v>
                </c:pt>
              </c:strCache>
            </c:strRef>
          </c:cat>
          <c:val>
            <c:numRef>
              <c:f>'[9]Age 1'!$B$3:$B$12</c:f>
              <c:numCache>
                <c:formatCode>General</c:formatCode>
                <c:ptCount val="10"/>
                <c:pt idx="0">
                  <c:v>4.9113356229536102E-2</c:v>
                </c:pt>
                <c:pt idx="1">
                  <c:v>4.787175456338677E-2</c:v>
                </c:pt>
                <c:pt idx="2">
                  <c:v>6.7016451222076473E-2</c:v>
                </c:pt>
                <c:pt idx="3">
                  <c:v>0.12662334411390694</c:v>
                </c:pt>
                <c:pt idx="4">
                  <c:v>0.13705680327622632</c:v>
                </c:pt>
                <c:pt idx="5">
                  <c:v>0.12964724494598032</c:v>
                </c:pt>
                <c:pt idx="6">
                  <c:v>0.12267825494888406</c:v>
                </c:pt>
                <c:pt idx="7">
                  <c:v>0.15045408577064412</c:v>
                </c:pt>
                <c:pt idx="8">
                  <c:v>0.12448057994813309</c:v>
                </c:pt>
                <c:pt idx="9">
                  <c:v>4.5058124981225779E-2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6-493E-ACF7-19717624C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8656"/>
        <c:axId val="126360192"/>
      </c:barChart>
      <c:catAx>
        <c:axId val="126358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6360192"/>
        <c:crosses val="autoZero"/>
        <c:auto val="1"/>
        <c:lblAlgn val="ctr"/>
        <c:lblOffset val="100"/>
        <c:noMultiLvlLbl val="0"/>
      </c:catAx>
      <c:valAx>
        <c:axId val="126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63586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S-Projets/Carte%20Sanitaire/2_Carte%20sanitaire%202015_Update/5_Analyses/1_Cartographie%20ETS/2015_Rapport%20carte%20sanitaire_partie%201_activit&#233;_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teurs-clés"/>
      <sheetName val="Décès-séjours"/>
      <sheetName val="Evol hospitalisations"/>
      <sheetName val="evol hospi par ETS "/>
      <sheetName val="Hospi jour"/>
      <sheetName val="evol hospi jour par ETS "/>
      <sheetName val="Hospi jour (2)"/>
      <sheetName val="Maternité"/>
      <sheetName val="Distrib par ETS "/>
      <sheetName val="Age 1"/>
      <sheetName val="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CHdN</v>
          </cell>
        </row>
      </sheetData>
      <sheetData sheetId="9">
        <row r="3">
          <cell r="A3" t="str">
            <v xml:space="preserve">  0-4</v>
          </cell>
          <cell r="B3">
            <v>4.9113356229536102E-2</v>
          </cell>
        </row>
        <row r="4">
          <cell r="A4" t="str">
            <v xml:space="preserve">  5-14</v>
          </cell>
          <cell r="B4">
            <v>4.787175456338677E-2</v>
          </cell>
        </row>
        <row r="5">
          <cell r="A5" t="str">
            <v xml:space="preserve"> 15-24</v>
          </cell>
          <cell r="B5">
            <v>6.7016451222076473E-2</v>
          </cell>
        </row>
        <row r="6">
          <cell r="A6" t="str">
            <v xml:space="preserve"> 25-34</v>
          </cell>
          <cell r="B6">
            <v>0.12662334411390694</v>
          </cell>
        </row>
        <row r="7">
          <cell r="A7" t="str">
            <v xml:space="preserve"> 35-44</v>
          </cell>
          <cell r="B7">
            <v>0.13705680327622632</v>
          </cell>
        </row>
        <row r="8">
          <cell r="A8" t="str">
            <v xml:space="preserve"> 45-54</v>
          </cell>
          <cell r="B8">
            <v>0.12964724494598032</v>
          </cell>
        </row>
        <row r="9">
          <cell r="A9" t="str">
            <v xml:space="preserve"> 55-64</v>
          </cell>
          <cell r="B9">
            <v>0.12267825494888406</v>
          </cell>
        </row>
        <row r="10">
          <cell r="A10" t="str">
            <v xml:space="preserve"> 65-74</v>
          </cell>
          <cell r="B10">
            <v>0.15045408577064412</v>
          </cell>
        </row>
        <row r="11">
          <cell r="A11" t="str">
            <v xml:space="preserve"> 75-84</v>
          </cell>
          <cell r="B11">
            <v>0.12448057994813309</v>
          </cell>
        </row>
        <row r="12">
          <cell r="A12" t="str">
            <v xml:space="preserve"> 85 et +</v>
          </cell>
          <cell r="B12">
            <v>4.5058124981225779E-2</v>
          </cell>
        </row>
      </sheetData>
      <sheetData sheetId="10">
        <row r="9">
          <cell r="C9" t="str">
            <v xml:space="preserve">  0-4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3"/>
  <sheetViews>
    <sheetView showGridLines="0" tabSelected="1" zoomScaleNormal="100" workbookViewId="0">
      <selection activeCell="S20" sqref="S20"/>
    </sheetView>
  </sheetViews>
  <sheetFormatPr baseColWidth="10" defaultColWidth="9.28515625" defaultRowHeight="14.25"/>
  <cols>
    <col min="1" max="1" width="9" style="2" customWidth="1"/>
    <col min="2" max="2" width="15.140625" style="2" customWidth="1"/>
    <col min="3" max="3" width="8.28515625" style="2" hidden="1" customWidth="1"/>
    <col min="4" max="6" width="8.7109375" style="2" hidden="1" customWidth="1"/>
    <col min="7" max="7" width="8.140625" style="2" hidden="1" customWidth="1"/>
    <col min="8" max="8" width="8.7109375" style="2" customWidth="1"/>
    <col min="9" max="13" width="9.28515625" style="2"/>
    <col min="14" max="14" width="10.7109375" style="2" customWidth="1"/>
    <col min="15" max="16384" width="9.28515625" style="2"/>
  </cols>
  <sheetData>
    <row r="2" spans="1:16">
      <c r="B2" s="1" t="s">
        <v>19</v>
      </c>
    </row>
    <row r="3" spans="1:16">
      <c r="B3" s="3"/>
    </row>
    <row r="4" spans="1:16">
      <c r="B4" s="3" t="s">
        <v>20</v>
      </c>
    </row>
    <row r="5" spans="1:16">
      <c r="B5" s="4" t="s">
        <v>0</v>
      </c>
    </row>
    <row r="6" spans="1:16">
      <c r="B6" s="3" t="s">
        <v>21</v>
      </c>
    </row>
    <row r="7" spans="1:16" ht="24.6" customHeight="1">
      <c r="B7" s="51" t="s">
        <v>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6" ht="25.5" customHeight="1">
      <c r="B8" s="52" t="s">
        <v>18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6" ht="15" thickBot="1"/>
    <row r="10" spans="1:16" ht="48.75" thickTop="1">
      <c r="B10" s="39" t="s">
        <v>2</v>
      </c>
      <c r="C10" s="40">
        <v>2012</v>
      </c>
      <c r="D10" s="40">
        <v>2013</v>
      </c>
      <c r="E10" s="40">
        <v>2014</v>
      </c>
      <c r="F10" s="41">
        <v>2015</v>
      </c>
      <c r="G10" s="40">
        <v>2016</v>
      </c>
      <c r="H10" s="44" t="s">
        <v>22</v>
      </c>
      <c r="I10" s="41">
        <v>2017</v>
      </c>
      <c r="J10" s="41">
        <v>2018</v>
      </c>
      <c r="K10" s="41">
        <v>2019</v>
      </c>
      <c r="L10" s="41">
        <v>2020</v>
      </c>
      <c r="M10" s="41">
        <v>2021</v>
      </c>
      <c r="N10" s="42" t="s">
        <v>23</v>
      </c>
      <c r="O10" s="43" t="s">
        <v>24</v>
      </c>
      <c r="P10" s="5"/>
    </row>
    <row r="11" spans="1:16">
      <c r="A11" s="56"/>
      <c r="B11" s="55" t="s">
        <v>3</v>
      </c>
      <c r="C11" s="26">
        <f t="shared" ref="C11:E11" si="0">C29/C41</f>
        <v>6.6075227811007182E-3</v>
      </c>
      <c r="D11" s="26">
        <f t="shared" si="0"/>
        <v>6.4704769710917055E-3</v>
      </c>
      <c r="E11" s="26">
        <f t="shared" si="0"/>
        <v>6.5677151426593861E-3</v>
      </c>
      <c r="F11" s="26">
        <f>F29/F41</f>
        <v>6.6156708703741986E-3</v>
      </c>
      <c r="G11" s="26">
        <f>G29/G41</f>
        <v>7.5399927832571568E-3</v>
      </c>
      <c r="H11" s="45">
        <f>SUM(C29:G29)/SUM(C$41:G$41)</f>
        <v>6.766476719599685E-3</v>
      </c>
      <c r="I11" s="26">
        <f>H29/H41</f>
        <v>7.4394334699962724E-3</v>
      </c>
      <c r="J11" s="26">
        <f t="shared" ref="J11:M11" si="1">I29/I$41</f>
        <v>6.9265254933617796E-3</v>
      </c>
      <c r="K11" s="26">
        <f t="shared" si="1"/>
        <v>7.0787147467377574E-3</v>
      </c>
      <c r="L11" s="26">
        <f t="shared" si="1"/>
        <v>6.9134427142634805E-3</v>
      </c>
      <c r="M11" s="26">
        <f t="shared" si="1"/>
        <v>6.6809231299156096E-3</v>
      </c>
      <c r="N11" s="38">
        <f>((M11/C11)^(1/9))-1</f>
        <v>1.2282376498629066E-3</v>
      </c>
      <c r="O11" s="30">
        <f>M29/M$41</f>
        <v>6.5892253320650176E-3</v>
      </c>
      <c r="P11" s="5"/>
    </row>
    <row r="12" spans="1:16">
      <c r="A12" s="56"/>
      <c r="B12" s="54" t="s">
        <v>4</v>
      </c>
      <c r="C12" s="25">
        <f t="shared" ref="C12:E12" si="2">C30/C41</f>
        <v>1.6506764080125247E-2</v>
      </c>
      <c r="D12" s="25">
        <f t="shared" si="2"/>
        <v>1.3839412376658996E-2</v>
      </c>
      <c r="E12" s="25">
        <f t="shared" si="2"/>
        <v>1.2904714296700761E-2</v>
      </c>
      <c r="F12" s="25">
        <f>F30/F41</f>
        <v>1.3238998767218738E-2</v>
      </c>
      <c r="G12" s="25">
        <f>G30/G41</f>
        <v>1.2877375511185951E-2</v>
      </c>
      <c r="H12" s="46">
        <f t="shared" ref="H12:H23" si="3">SUM(C30:G30)/SUM(C$41:G$41)</f>
        <v>1.3846087069751292E-2</v>
      </c>
      <c r="I12" s="25">
        <f>H30/H41</f>
        <v>1.3730898248229593E-2</v>
      </c>
      <c r="J12" s="25">
        <f t="shared" ref="J12:M23" si="4">I30/I$41</f>
        <v>1.2966513384555506E-2</v>
      </c>
      <c r="K12" s="25">
        <f t="shared" si="4"/>
        <v>1.2614003086852814E-2</v>
      </c>
      <c r="L12" s="25">
        <f t="shared" si="4"/>
        <v>1.2090333467124287E-2</v>
      </c>
      <c r="M12" s="25">
        <f t="shared" si="4"/>
        <v>1.3160916240886389E-2</v>
      </c>
      <c r="N12" s="31">
        <f t="shared" ref="N12:N22" si="5">((M12/C12)^(1/9))-1</f>
        <v>-2.4854651621174173E-2</v>
      </c>
      <c r="O12" s="29">
        <f t="shared" ref="O12:O21" si="6">M30/M$41</f>
        <v>1.4990661213833901E-2</v>
      </c>
      <c r="P12" s="5"/>
    </row>
    <row r="13" spans="1:16">
      <c r="A13" s="56"/>
      <c r="B13" s="55" t="s">
        <v>5</v>
      </c>
      <c r="C13" s="26">
        <f t="shared" ref="C13:E13" si="7">C31/C41</f>
        <v>1.6233792300590102E-2</v>
      </c>
      <c r="D13" s="26">
        <f t="shared" si="7"/>
        <v>1.5667854102960184E-2</v>
      </c>
      <c r="E13" s="26">
        <f t="shared" si="7"/>
        <v>1.2274090594478197E-2</v>
      </c>
      <c r="F13" s="26">
        <f>F31/F41</f>
        <v>1.2258899379015153E-2</v>
      </c>
      <c r="G13" s="26">
        <f>G31/G41</f>
        <v>1.2050457060380082E-2</v>
      </c>
      <c r="H13" s="45">
        <f t="shared" si="3"/>
        <v>1.3656966758229834E-2</v>
      </c>
      <c r="I13" s="26">
        <f>H31/H41</f>
        <v>1.2418934029071934E-2</v>
      </c>
      <c r="J13" s="26">
        <f t="shared" si="4"/>
        <v>1.1287137276383504E-2</v>
      </c>
      <c r="K13" s="26">
        <f t="shared" si="4"/>
        <v>1.1189841448014593E-2</v>
      </c>
      <c r="L13" s="26">
        <f t="shared" si="4"/>
        <v>8.1585177054578524E-3</v>
      </c>
      <c r="M13" s="26">
        <f t="shared" si="4"/>
        <v>1.0161318100924278E-2</v>
      </c>
      <c r="N13" s="32">
        <f t="shared" si="5"/>
        <v>-5.0724594275515233E-2</v>
      </c>
      <c r="O13" s="30">
        <f t="shared" si="6"/>
        <v>1.1019073342452248E-2</v>
      </c>
      <c r="P13" s="5"/>
    </row>
    <row r="14" spans="1:16">
      <c r="B14" s="27" t="s">
        <v>6</v>
      </c>
      <c r="C14" s="25">
        <f t="shared" ref="C14:E14" si="8">C32/C41</f>
        <v>3.9974308538396695E-2</v>
      </c>
      <c r="D14" s="25">
        <f t="shared" si="8"/>
        <v>3.8562781753412566E-2</v>
      </c>
      <c r="E14" s="25">
        <f t="shared" si="8"/>
        <v>3.5168807198338842E-2</v>
      </c>
      <c r="F14" s="25">
        <f>F32/F41</f>
        <v>3.3323379198921893E-2</v>
      </c>
      <c r="G14" s="25">
        <f>G32/G41</f>
        <v>3.1625872023093575E-2</v>
      </c>
      <c r="H14" s="46">
        <f t="shared" si="3"/>
        <v>3.5660029887209885E-2</v>
      </c>
      <c r="I14" s="25">
        <f>H32/H41</f>
        <v>3.1569139023481178E-2</v>
      </c>
      <c r="J14" s="25">
        <f t="shared" si="4"/>
        <v>2.8253881304868028E-2</v>
      </c>
      <c r="K14" s="25">
        <f t="shared" si="4"/>
        <v>2.8939245124175669E-2</v>
      </c>
      <c r="L14" s="25">
        <f t="shared" si="4"/>
        <v>2.6056470703876934E-2</v>
      </c>
      <c r="M14" s="25">
        <f t="shared" si="4"/>
        <v>2.4743096618634823E-2</v>
      </c>
      <c r="N14" s="33">
        <f t="shared" si="5"/>
        <v>-5.1903451297577785E-2</v>
      </c>
      <c r="O14" s="29">
        <f t="shared" si="6"/>
        <v>2.8710692042243253E-2</v>
      </c>
      <c r="P14" s="5"/>
    </row>
    <row r="15" spans="1:16">
      <c r="B15" s="28" t="s">
        <v>7</v>
      </c>
      <c r="C15" s="26">
        <f t="shared" ref="C15:E15" si="9">C33/C41</f>
        <v>5.8552446710288628E-2</v>
      </c>
      <c r="D15" s="26">
        <f t="shared" si="9"/>
        <v>5.7209734875949686E-2</v>
      </c>
      <c r="E15" s="26">
        <f t="shared" si="9"/>
        <v>5.608705683303853E-2</v>
      </c>
      <c r="F15" s="26">
        <f>F33/F41</f>
        <v>5.4801338448227016E-2</v>
      </c>
      <c r="G15" s="26">
        <f>G33/G41</f>
        <v>5.4178193408708206E-2</v>
      </c>
      <c r="H15" s="45">
        <f t="shared" si="3"/>
        <v>5.6129978359675828E-2</v>
      </c>
      <c r="I15" s="26">
        <f>H33/H41</f>
        <v>5.1233693626537458E-2</v>
      </c>
      <c r="J15" s="26">
        <f t="shared" si="4"/>
        <v>5.0121808825013332E-2</v>
      </c>
      <c r="K15" s="26">
        <f t="shared" si="4"/>
        <v>5.0308685281324539E-2</v>
      </c>
      <c r="L15" s="26">
        <f t="shared" si="4"/>
        <v>4.911493188948321E-2</v>
      </c>
      <c r="M15" s="26">
        <f t="shared" si="4"/>
        <v>4.9457488948848959E-2</v>
      </c>
      <c r="N15" s="32">
        <f t="shared" si="5"/>
        <v>-1.8581788116828202E-2</v>
      </c>
      <c r="O15" s="30">
        <f t="shared" si="6"/>
        <v>4.5569110489296849E-2</v>
      </c>
      <c r="P15" s="5"/>
    </row>
    <row r="16" spans="1:16">
      <c r="B16" s="27" t="s">
        <v>8</v>
      </c>
      <c r="C16" s="25">
        <f t="shared" ref="C16:E16" si="10">C34/C41</f>
        <v>0.11631006382722492</v>
      </c>
      <c r="D16" s="25">
        <f t="shared" si="10"/>
        <v>0.11537309668673749</v>
      </c>
      <c r="E16" s="25">
        <f t="shared" si="10"/>
        <v>0.11317388295008844</v>
      </c>
      <c r="F16" s="25">
        <f>F34/F41</f>
        <v>0.11103454084640771</v>
      </c>
      <c r="G16" s="25">
        <f>G34/G41</f>
        <v>0.10782264854462352</v>
      </c>
      <c r="H16" s="46">
        <f t="shared" si="3"/>
        <v>0.11267540133810371</v>
      </c>
      <c r="I16" s="25">
        <f>H34/H41</f>
        <v>0.1097726425642937</v>
      </c>
      <c r="J16" s="25">
        <f t="shared" si="4"/>
        <v>0.11137218722520938</v>
      </c>
      <c r="K16" s="25">
        <f t="shared" si="4"/>
        <v>0.11154062017679248</v>
      </c>
      <c r="L16" s="25">
        <f t="shared" si="4"/>
        <v>0.11532507105937861</v>
      </c>
      <c r="M16" s="25">
        <f t="shared" si="4"/>
        <v>0.11371203857856364</v>
      </c>
      <c r="N16" s="33">
        <f t="shared" si="5"/>
        <v>-2.5068873597059449E-3</v>
      </c>
      <c r="O16" s="29">
        <f t="shared" si="6"/>
        <v>0.10853821958992661</v>
      </c>
      <c r="P16" s="5"/>
    </row>
    <row r="17" spans="2:16">
      <c r="B17" s="28" t="s">
        <v>9</v>
      </c>
      <c r="C17" s="26">
        <f t="shared" ref="C17:E17" si="11">C35/C41</f>
        <v>0.13235117016579021</v>
      </c>
      <c r="D17" s="26">
        <f t="shared" si="11"/>
        <v>0.1290942908483339</v>
      </c>
      <c r="E17" s="26">
        <f t="shared" si="11"/>
        <v>0.1287010689840806</v>
      </c>
      <c r="F17" s="26">
        <f>F35/F41</f>
        <v>0.12431948177244849</v>
      </c>
      <c r="G17" s="26">
        <f>G35/G41</f>
        <v>0.12285001202790474</v>
      </c>
      <c r="H17" s="45">
        <f t="shared" si="3"/>
        <v>0.12738958164106826</v>
      </c>
      <c r="I17" s="26">
        <f>H35/H41</f>
        <v>0.12236302646291465</v>
      </c>
      <c r="J17" s="26">
        <f t="shared" si="4"/>
        <v>0.128137117815802</v>
      </c>
      <c r="K17" s="26">
        <f t="shared" si="4"/>
        <v>0.12698189981759506</v>
      </c>
      <c r="L17" s="26">
        <f t="shared" si="4"/>
        <v>0.12814442869897855</v>
      </c>
      <c r="M17" s="26">
        <f t="shared" si="4"/>
        <v>0.13074085768413801</v>
      </c>
      <c r="N17" s="32">
        <f t="shared" si="5"/>
        <v>-1.3592522334604507E-3</v>
      </c>
      <c r="O17" s="30">
        <f t="shared" si="6"/>
        <v>0.1244315144108927</v>
      </c>
      <c r="P17" s="5"/>
    </row>
    <row r="18" spans="2:16">
      <c r="B18" s="27" t="s">
        <v>10</v>
      </c>
      <c r="C18" s="25">
        <f t="shared" ref="C18:E18" si="12">C36/C41</f>
        <v>0.14866524828389066</v>
      </c>
      <c r="D18" s="25">
        <f t="shared" si="12"/>
        <v>0.15217836764288642</v>
      </c>
      <c r="E18" s="25">
        <f t="shared" si="12"/>
        <v>0.15410289933092364</v>
      </c>
      <c r="F18" s="25">
        <f>F36/F41</f>
        <v>0.15274236403035246</v>
      </c>
      <c r="G18" s="25">
        <f>G36/G41</f>
        <v>0.15154408227086841</v>
      </c>
      <c r="H18" s="46">
        <f t="shared" si="3"/>
        <v>0.1518713609841697</v>
      </c>
      <c r="I18" s="25">
        <f>H36/H41</f>
        <v>0.14789414834140888</v>
      </c>
      <c r="J18" s="25">
        <f t="shared" si="4"/>
        <v>0.15083392195586051</v>
      </c>
      <c r="K18" s="25">
        <f t="shared" si="4"/>
        <v>0.15173986249473831</v>
      </c>
      <c r="L18" s="25">
        <f t="shared" si="4"/>
        <v>0.14818849780064056</v>
      </c>
      <c r="M18" s="25">
        <f t="shared" si="4"/>
        <v>0.14907572191285379</v>
      </c>
      <c r="N18" s="33">
        <f t="shared" si="5"/>
        <v>3.0640859991404312E-4</v>
      </c>
      <c r="O18" s="29">
        <f t="shared" si="6"/>
        <v>0.14387285364143226</v>
      </c>
      <c r="P18" s="5"/>
    </row>
    <row r="19" spans="2:16">
      <c r="B19" s="28" t="s">
        <v>11</v>
      </c>
      <c r="C19" s="26">
        <f t="shared" ref="C19:E19" si="13">C37/C41</f>
        <v>0.13856529244109028</v>
      </c>
      <c r="D19" s="26">
        <f t="shared" si="13"/>
        <v>0.14117619242772927</v>
      </c>
      <c r="E19" s="26">
        <f t="shared" si="13"/>
        <v>0.14609705452587865</v>
      </c>
      <c r="F19" s="26">
        <f>F37/F41</f>
        <v>0.14805626383050408</v>
      </c>
      <c r="G19" s="26">
        <f>G37/G41</f>
        <v>0.15263411113783978</v>
      </c>
      <c r="H19" s="45">
        <f t="shared" si="3"/>
        <v>0.14541956806160983</v>
      </c>
      <c r="I19" s="26">
        <f>H37/H41</f>
        <v>0.14954901229966455</v>
      </c>
      <c r="J19" s="26">
        <f t="shared" si="4"/>
        <v>0.1625318937308097</v>
      </c>
      <c r="K19" s="26">
        <f t="shared" si="4"/>
        <v>0.16356812122912867</v>
      </c>
      <c r="L19" s="26">
        <f t="shared" si="4"/>
        <v>0.16693015293125057</v>
      </c>
      <c r="M19" s="26">
        <f t="shared" si="4"/>
        <v>0.17389775532464549</v>
      </c>
      <c r="N19" s="32">
        <f t="shared" si="5"/>
        <v>2.5557336914053597E-2</v>
      </c>
      <c r="O19" s="30">
        <f t="shared" si="6"/>
        <v>0.17406941946772392</v>
      </c>
      <c r="P19" s="5"/>
    </row>
    <row r="20" spans="2:16">
      <c r="B20" s="27" t="s">
        <v>12</v>
      </c>
      <c r="C20" s="25">
        <f t="shared" ref="C20:E20" si="14">C38/C41</f>
        <v>0.13496848781662718</v>
      </c>
      <c r="D20" s="25">
        <f t="shared" si="14"/>
        <v>0.13640805775353868</v>
      </c>
      <c r="E20" s="25">
        <f t="shared" si="14"/>
        <v>0.13863723756056295</v>
      </c>
      <c r="F20" s="25">
        <f>F38/F41</f>
        <v>0.13895971638373955</v>
      </c>
      <c r="G20" s="25">
        <f>G38/G41</f>
        <v>0.14322227567957663</v>
      </c>
      <c r="H20" s="46">
        <f t="shared" si="3"/>
        <v>0.13850117502619783</v>
      </c>
      <c r="I20" s="25">
        <f>H38/H41</f>
        <v>0.14879612374207976</v>
      </c>
      <c r="J20" s="25">
        <f t="shared" si="4"/>
        <v>0.14691297516253191</v>
      </c>
      <c r="K20" s="25">
        <f t="shared" si="4"/>
        <v>0.15009821804405782</v>
      </c>
      <c r="L20" s="25">
        <f t="shared" si="4"/>
        <v>0.15347187523037983</v>
      </c>
      <c r="M20" s="25">
        <f t="shared" si="4"/>
        <v>0.15120701532809003</v>
      </c>
      <c r="N20" s="33">
        <f t="shared" si="5"/>
        <v>1.2703178816994232E-2</v>
      </c>
      <c r="O20" s="29">
        <f t="shared" si="6"/>
        <v>0.15651666747672247</v>
      </c>
      <c r="P20" s="5"/>
    </row>
    <row r="21" spans="2:16">
      <c r="B21" s="28" t="s">
        <v>13</v>
      </c>
      <c r="C21" s="26">
        <f t="shared" ref="C21:E21" si="15">C39/C41</f>
        <v>0.13646180402231944</v>
      </c>
      <c r="D21" s="26">
        <f t="shared" si="15"/>
        <v>0.13709372340090162</v>
      </c>
      <c r="E21" s="26">
        <f t="shared" si="15"/>
        <v>0.13632238714142891</v>
      </c>
      <c r="F21" s="26">
        <f>F39/F41</f>
        <v>0.13892908827785819</v>
      </c>
      <c r="G21" s="26">
        <f>G39/G41</f>
        <v>0.13684748616790954</v>
      </c>
      <c r="H21" s="45">
        <f t="shared" si="3"/>
        <v>0.13713702851686271</v>
      </c>
      <c r="I21" s="26">
        <f>H39/H41</f>
        <v>0.13842713380544167</v>
      </c>
      <c r="J21" s="26">
        <f t="shared" si="4"/>
        <v>0.12849029133211284</v>
      </c>
      <c r="K21" s="26">
        <f t="shared" si="4"/>
        <v>0.12573312754314578</v>
      </c>
      <c r="L21" s="26">
        <f t="shared" si="4"/>
        <v>0.12359007544171492</v>
      </c>
      <c r="M21" s="26">
        <f t="shared" si="4"/>
        <v>0.11992651702164303</v>
      </c>
      <c r="N21" s="32">
        <f t="shared" si="5"/>
        <v>-1.4249233127144656E-2</v>
      </c>
      <c r="O21" s="30">
        <f t="shared" si="6"/>
        <v>0.12514667796115897</v>
      </c>
      <c r="P21" s="5"/>
    </row>
    <row r="22" spans="2:16">
      <c r="B22" s="27" t="s">
        <v>14</v>
      </c>
      <c r="C22" s="25">
        <f t="shared" ref="C22:E22" si="16">C40/C41</f>
        <v>5.4803099032555896E-2</v>
      </c>
      <c r="D22" s="25">
        <f t="shared" si="16"/>
        <v>5.6926011159799499E-2</v>
      </c>
      <c r="E22" s="25">
        <f t="shared" si="16"/>
        <v>5.9963085441821121E-2</v>
      </c>
      <c r="F22" s="25">
        <f>F40/F41</f>
        <v>6.5720258194932574E-2</v>
      </c>
      <c r="G22" s="25">
        <f>G40/G41</f>
        <v>6.6807493384652389E-2</v>
      </c>
      <c r="H22" s="46">
        <f t="shared" si="3"/>
        <v>6.0946345637521472E-2</v>
      </c>
      <c r="I22" s="25">
        <f>H40/H41</f>
        <v>6.6805814386880352E-2</v>
      </c>
      <c r="J22" s="25">
        <f t="shared" si="4"/>
        <v>6.2165746493491519E-2</v>
      </c>
      <c r="K22" s="25">
        <f t="shared" si="4"/>
        <v>6.0207661007436512E-2</v>
      </c>
      <c r="L22" s="25">
        <f t="shared" si="4"/>
        <v>6.20162023574512E-2</v>
      </c>
      <c r="M22" s="25">
        <f t="shared" si="4"/>
        <v>5.7236351110855961E-2</v>
      </c>
      <c r="N22" s="33">
        <f t="shared" si="5"/>
        <v>4.8386086004430506E-3</v>
      </c>
      <c r="O22" s="29">
        <f>M40/M$41</f>
        <v>6.0545885032251792E-2</v>
      </c>
      <c r="P22" s="5"/>
    </row>
    <row r="23" spans="2:16" ht="15" thickBot="1">
      <c r="B23" s="34" t="s">
        <v>15</v>
      </c>
      <c r="C23" s="35">
        <f>SUM(C11:C22)</f>
        <v>1</v>
      </c>
      <c r="D23" s="35">
        <f t="shared" ref="D23:G23" si="17">SUM(D11:D22)</f>
        <v>1</v>
      </c>
      <c r="E23" s="35">
        <f t="shared" si="17"/>
        <v>1</v>
      </c>
      <c r="F23" s="35">
        <f>SUM(F11:F22)</f>
        <v>1</v>
      </c>
      <c r="G23" s="35">
        <f t="shared" si="17"/>
        <v>1</v>
      </c>
      <c r="H23" s="47">
        <f t="shared" si="3"/>
        <v>1</v>
      </c>
      <c r="I23" s="35">
        <f>H41/H41</f>
        <v>1</v>
      </c>
      <c r="J23" s="35">
        <f t="shared" si="4"/>
        <v>1</v>
      </c>
      <c r="K23" s="35">
        <f t="shared" si="4"/>
        <v>1</v>
      </c>
      <c r="L23" s="35">
        <f t="shared" si="4"/>
        <v>1</v>
      </c>
      <c r="M23" s="35">
        <f>L41/L$41</f>
        <v>1</v>
      </c>
      <c r="N23" s="36"/>
      <c r="O23" s="37">
        <f>M41/M$41</f>
        <v>1</v>
      </c>
      <c r="P23" s="5"/>
    </row>
    <row r="24" spans="2:16" ht="15" thickTop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</row>
    <row r="27" spans="2:16" ht="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"/>
      <c r="O27" s="5"/>
      <c r="P27" s="5"/>
    </row>
    <row r="28" spans="2:16" ht="15">
      <c r="B28" s="7"/>
      <c r="C28" s="8">
        <v>2012</v>
      </c>
      <c r="D28" s="8">
        <v>2013</v>
      </c>
      <c r="E28" s="8">
        <v>2014</v>
      </c>
      <c r="F28" s="8">
        <v>2015</v>
      </c>
      <c r="G28" s="9">
        <v>2016</v>
      </c>
      <c r="H28" s="8">
        <v>2017</v>
      </c>
      <c r="I28" s="8">
        <v>2018</v>
      </c>
      <c r="J28" s="8">
        <v>2019</v>
      </c>
      <c r="K28" s="10">
        <v>2020</v>
      </c>
      <c r="L28" s="8">
        <v>2021</v>
      </c>
      <c r="M28" s="10" t="s">
        <v>25</v>
      </c>
      <c r="N28" s="5"/>
      <c r="O28" s="5"/>
      <c r="P28" s="5"/>
    </row>
    <row r="29" spans="2:16">
      <c r="B29" s="11" t="s">
        <v>3</v>
      </c>
      <c r="C29" s="12">
        <v>823</v>
      </c>
      <c r="D29" s="12">
        <v>821</v>
      </c>
      <c r="E29" s="12">
        <v>854</v>
      </c>
      <c r="F29" s="12">
        <v>864</v>
      </c>
      <c r="G29" s="13">
        <v>1003</v>
      </c>
      <c r="H29" s="12">
        <v>998</v>
      </c>
      <c r="I29" s="12">
        <v>961</v>
      </c>
      <c r="J29" s="12">
        <v>1009</v>
      </c>
      <c r="K29" s="12">
        <v>844</v>
      </c>
      <c r="L29" s="12">
        <v>931</v>
      </c>
      <c r="M29" s="12">
        <v>949</v>
      </c>
      <c r="N29" s="5"/>
      <c r="O29" s="50"/>
      <c r="P29" s="5"/>
    </row>
    <row r="30" spans="2:16">
      <c r="B30" s="11" t="s">
        <v>16</v>
      </c>
      <c r="C30" s="12">
        <v>2056</v>
      </c>
      <c r="D30" s="12">
        <v>1756</v>
      </c>
      <c r="E30" s="12">
        <v>1678</v>
      </c>
      <c r="F30" s="12">
        <v>1729</v>
      </c>
      <c r="G30" s="13">
        <v>1713</v>
      </c>
      <c r="H30" s="12">
        <v>1842</v>
      </c>
      <c r="I30" s="12">
        <v>1799</v>
      </c>
      <c r="J30" s="12">
        <v>1798</v>
      </c>
      <c r="K30" s="12">
        <v>1476</v>
      </c>
      <c r="L30" s="12">
        <v>1834</v>
      </c>
      <c r="M30" s="12">
        <v>2159</v>
      </c>
      <c r="N30" s="5"/>
      <c r="O30" s="5"/>
      <c r="P30" s="5"/>
    </row>
    <row r="31" spans="2:16">
      <c r="B31" s="14" t="s">
        <v>5</v>
      </c>
      <c r="C31" s="12">
        <v>2022</v>
      </c>
      <c r="D31" s="12">
        <v>1988</v>
      </c>
      <c r="E31" s="12">
        <v>1596</v>
      </c>
      <c r="F31" s="12">
        <v>1601</v>
      </c>
      <c r="G31" s="13">
        <v>1603</v>
      </c>
      <c r="H31" s="12">
        <v>1666</v>
      </c>
      <c r="I31" s="12">
        <v>1566</v>
      </c>
      <c r="J31" s="12">
        <v>1595</v>
      </c>
      <c r="K31" s="12">
        <v>996</v>
      </c>
      <c r="L31" s="12">
        <v>1416</v>
      </c>
      <c r="M31" s="12">
        <v>1587</v>
      </c>
      <c r="N31" s="5"/>
      <c r="O31" s="5"/>
      <c r="P31" s="5"/>
    </row>
    <row r="32" spans="2:16">
      <c r="B32" s="14" t="s">
        <v>6</v>
      </c>
      <c r="C32" s="15">
        <v>4979</v>
      </c>
      <c r="D32" s="15">
        <v>4893</v>
      </c>
      <c r="E32" s="15">
        <v>4573</v>
      </c>
      <c r="F32" s="15">
        <v>4352</v>
      </c>
      <c r="G32" s="16">
        <v>4207</v>
      </c>
      <c r="H32" s="12">
        <v>4235</v>
      </c>
      <c r="I32" s="12">
        <v>3920</v>
      </c>
      <c r="J32" s="12">
        <v>4125</v>
      </c>
      <c r="K32" s="12">
        <v>3181</v>
      </c>
      <c r="L32" s="12">
        <v>3448</v>
      </c>
      <c r="M32" s="12">
        <v>4135</v>
      </c>
      <c r="N32" s="5"/>
      <c r="O32" s="5"/>
      <c r="P32" s="5"/>
    </row>
    <row r="33" spans="2:16">
      <c r="B33" s="14" t="s">
        <v>7</v>
      </c>
      <c r="C33" s="17">
        <v>7293</v>
      </c>
      <c r="D33" s="17">
        <v>7259</v>
      </c>
      <c r="E33" s="17">
        <v>7293</v>
      </c>
      <c r="F33" s="17">
        <v>7157</v>
      </c>
      <c r="G33" s="18">
        <v>7207</v>
      </c>
      <c r="H33" s="12">
        <v>6873</v>
      </c>
      <c r="I33" s="12">
        <v>6954</v>
      </c>
      <c r="J33" s="12">
        <v>7171</v>
      </c>
      <c r="K33" s="12">
        <v>5996</v>
      </c>
      <c r="L33" s="12">
        <v>6892</v>
      </c>
      <c r="M33" s="12">
        <v>6563</v>
      </c>
      <c r="N33" s="5"/>
      <c r="O33" s="5"/>
      <c r="P33" s="5"/>
    </row>
    <row r="34" spans="2:16">
      <c r="B34" s="14" t="s">
        <v>8</v>
      </c>
      <c r="C34" s="17">
        <v>14487</v>
      </c>
      <c r="D34" s="17">
        <v>14639</v>
      </c>
      <c r="E34" s="17">
        <v>14716</v>
      </c>
      <c r="F34" s="17">
        <v>14501</v>
      </c>
      <c r="G34" s="18">
        <v>14343</v>
      </c>
      <c r="H34" s="12">
        <v>14726</v>
      </c>
      <c r="I34" s="12">
        <v>15452</v>
      </c>
      <c r="J34" s="12">
        <v>15899</v>
      </c>
      <c r="K34" s="12">
        <v>14079</v>
      </c>
      <c r="L34" s="12">
        <v>15846</v>
      </c>
      <c r="M34" s="12">
        <v>15632</v>
      </c>
      <c r="N34" s="5"/>
      <c r="O34" s="5"/>
      <c r="P34" s="5"/>
    </row>
    <row r="35" spans="2:16">
      <c r="B35" s="14" t="s">
        <v>9</v>
      </c>
      <c r="C35" s="17">
        <v>16485</v>
      </c>
      <c r="D35" s="17">
        <v>16380</v>
      </c>
      <c r="E35" s="17">
        <v>16735</v>
      </c>
      <c r="F35" s="17">
        <v>16236</v>
      </c>
      <c r="G35" s="18">
        <v>16342</v>
      </c>
      <c r="H35" s="12">
        <v>16415</v>
      </c>
      <c r="I35" s="12">
        <v>17778</v>
      </c>
      <c r="J35" s="12">
        <v>18100</v>
      </c>
      <c r="K35" s="12">
        <v>15644</v>
      </c>
      <c r="L35" s="12">
        <v>18219</v>
      </c>
      <c r="M35" s="12">
        <v>17921</v>
      </c>
      <c r="N35" s="5"/>
      <c r="O35" s="5"/>
      <c r="P35" s="5"/>
    </row>
    <row r="36" spans="2:16">
      <c r="B36" s="14" t="s">
        <v>10</v>
      </c>
      <c r="C36" s="17">
        <v>18517</v>
      </c>
      <c r="D36" s="17">
        <v>19309</v>
      </c>
      <c r="E36" s="17">
        <v>20038</v>
      </c>
      <c r="F36" s="17">
        <v>19948</v>
      </c>
      <c r="G36" s="18">
        <v>20159</v>
      </c>
      <c r="H36" s="12">
        <v>19840</v>
      </c>
      <c r="I36" s="12">
        <v>20927</v>
      </c>
      <c r="J36" s="12">
        <v>21629</v>
      </c>
      <c r="K36" s="12">
        <v>18091</v>
      </c>
      <c r="L36" s="12">
        <v>20774</v>
      </c>
      <c r="M36" s="12">
        <v>20721</v>
      </c>
      <c r="N36" s="5"/>
      <c r="O36" s="5"/>
      <c r="P36" s="5"/>
    </row>
    <row r="37" spans="2:16">
      <c r="B37" s="14" t="s">
        <v>11</v>
      </c>
      <c r="C37" s="17">
        <v>17259</v>
      </c>
      <c r="D37" s="17">
        <v>17913</v>
      </c>
      <c r="E37" s="17">
        <v>18997</v>
      </c>
      <c r="F37" s="17">
        <v>19336</v>
      </c>
      <c r="G37" s="18">
        <v>20304</v>
      </c>
      <c r="H37" s="12">
        <v>20062</v>
      </c>
      <c r="I37" s="12">
        <v>22550</v>
      </c>
      <c r="J37" s="12">
        <v>23315</v>
      </c>
      <c r="K37" s="12">
        <v>20379</v>
      </c>
      <c r="L37" s="12">
        <v>24233</v>
      </c>
      <c r="M37" s="12">
        <v>25070</v>
      </c>
      <c r="N37" s="5"/>
      <c r="O37" s="5"/>
      <c r="P37" s="5"/>
    </row>
    <row r="38" spans="2:16">
      <c r="B38" s="14" t="s">
        <v>12</v>
      </c>
      <c r="C38" s="17">
        <v>16811</v>
      </c>
      <c r="D38" s="17">
        <v>17308</v>
      </c>
      <c r="E38" s="17">
        <v>18027</v>
      </c>
      <c r="F38" s="17">
        <v>18148</v>
      </c>
      <c r="G38" s="18">
        <v>19052</v>
      </c>
      <c r="H38" s="12">
        <v>19961</v>
      </c>
      <c r="I38" s="12">
        <v>20383</v>
      </c>
      <c r="J38" s="12">
        <v>21395</v>
      </c>
      <c r="K38" s="12">
        <v>18736</v>
      </c>
      <c r="L38" s="12">
        <v>21071</v>
      </c>
      <c r="M38" s="12">
        <v>22542</v>
      </c>
      <c r="N38" s="5"/>
      <c r="O38" s="5"/>
      <c r="P38" s="5"/>
    </row>
    <row r="39" spans="2:16">
      <c r="B39" s="14" t="s">
        <v>13</v>
      </c>
      <c r="C39" s="17">
        <v>16997</v>
      </c>
      <c r="D39" s="17">
        <v>17395</v>
      </c>
      <c r="E39" s="17">
        <v>17726</v>
      </c>
      <c r="F39" s="17">
        <v>18144</v>
      </c>
      <c r="G39" s="18">
        <v>18204</v>
      </c>
      <c r="H39" s="12">
        <v>18570</v>
      </c>
      <c r="I39" s="12">
        <v>17827</v>
      </c>
      <c r="J39" s="12">
        <v>17922</v>
      </c>
      <c r="K39" s="12">
        <v>15088</v>
      </c>
      <c r="L39" s="12">
        <v>16712</v>
      </c>
      <c r="M39" s="12">
        <v>18024</v>
      </c>
      <c r="N39" s="5"/>
      <c r="O39" s="5"/>
      <c r="P39" s="5"/>
    </row>
    <row r="40" spans="2:16">
      <c r="B40" s="19" t="s">
        <v>14</v>
      </c>
      <c r="C40" s="17">
        <v>6826</v>
      </c>
      <c r="D40" s="17">
        <v>7223</v>
      </c>
      <c r="E40" s="17">
        <v>7797</v>
      </c>
      <c r="F40" s="17">
        <v>8583</v>
      </c>
      <c r="G40" s="18">
        <v>8887</v>
      </c>
      <c r="H40" s="20">
        <v>8962</v>
      </c>
      <c r="I40" s="20">
        <v>8625</v>
      </c>
      <c r="J40" s="20">
        <v>8582</v>
      </c>
      <c r="K40" s="20">
        <v>7571</v>
      </c>
      <c r="L40" s="20">
        <v>7976</v>
      </c>
      <c r="M40" s="20">
        <v>8720</v>
      </c>
      <c r="N40" s="5"/>
      <c r="O40" s="5"/>
      <c r="P40" s="5"/>
    </row>
    <row r="41" spans="2:16" ht="15">
      <c r="B41" s="21" t="s">
        <v>17</v>
      </c>
      <c r="C41" s="48">
        <v>124555</v>
      </c>
      <c r="D41" s="48">
        <v>126884</v>
      </c>
      <c r="E41" s="48">
        <v>130030</v>
      </c>
      <c r="F41" s="48">
        <v>130599</v>
      </c>
      <c r="G41" s="49">
        <v>133024</v>
      </c>
      <c r="H41" s="23">
        <v>134150</v>
      </c>
      <c r="I41" s="23">
        <v>138742</v>
      </c>
      <c r="J41" s="23">
        <v>142540</v>
      </c>
      <c r="K41" s="23">
        <v>122081</v>
      </c>
      <c r="L41" s="23">
        <v>139352</v>
      </c>
      <c r="M41" s="23">
        <v>144023</v>
      </c>
      <c r="N41" s="5"/>
      <c r="O41" s="5"/>
      <c r="P41" s="5"/>
    </row>
    <row r="42" spans="2:16">
      <c r="B42" s="21"/>
      <c r="C42" s="5"/>
      <c r="D42" s="5"/>
      <c r="E42" s="5"/>
      <c r="F42" s="5"/>
      <c r="G42" s="22"/>
      <c r="H42" s="5"/>
      <c r="I42" s="5"/>
      <c r="J42" s="5"/>
      <c r="K42" s="12"/>
      <c r="L42" s="5"/>
      <c r="M42" s="12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24"/>
      <c r="L43" s="5"/>
      <c r="M43" s="5"/>
      <c r="N43" s="5"/>
      <c r="O43" s="5"/>
      <c r="P43" s="5"/>
    </row>
  </sheetData>
  <mergeCells count="3">
    <mergeCell ref="B7:O7"/>
    <mergeCell ref="B8:O8"/>
    <mergeCell ref="B27:M27"/>
  </mergeCells>
  <pageMargins left="0.7" right="0.7" top="0.75" bottom="0.75" header="0.3" footer="0.3"/>
  <pageSetup paperSize="9" orientation="portrait" r:id="rId1"/>
  <ignoredErrors>
    <ignoredError sqref="B32 B14" twoDigitTextYear="1"/>
    <ignoredError sqref="H11:H14 H15:H2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2B742-EE81-4C2C-BC53-8C2AF077195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b23351c-6ed6-444c-a66b-e3c1876fb1b1"/>
    <ds:schemaRef ds:uri="http://schemas.openxmlformats.org/package/2006/metadata/core-properties"/>
    <ds:schemaRef ds:uri="http://schemas.microsoft.com/sharepoint/v4"/>
    <ds:schemaRef ds:uri="b304e8da-070f-413a-89c8-6e99405170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20A90E-F2FD-4975-AEC7-35CEFF6518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CC741-20C7-45CF-AE80-FAC7304F1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2024-03-19T12:30:31Z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