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6_Age_sexe/"/>
    </mc:Choice>
  </mc:AlternateContent>
  <xr:revisionPtr revIDLastSave="10" documentId="11_83B63BCCC8F9741BA8E8A9E9F4C91370DE4B5EEE" xr6:coauthVersionLast="47" xr6:coauthVersionMax="47" xr10:uidLastSave="{01B5600F-B13D-4748-9B0D-81FD10D5737C}"/>
  <bookViews>
    <workbookView xWindow="3828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3" l="1"/>
  <c r="H21" i="13"/>
  <c r="H20" i="13"/>
  <c r="H19" i="13"/>
  <c r="H18" i="13"/>
  <c r="H17" i="13"/>
  <c r="H16" i="13"/>
  <c r="H15" i="13"/>
  <c r="H14" i="13"/>
  <c r="H13" i="13"/>
  <c r="H12" i="13"/>
  <c r="H11" i="13"/>
  <c r="I21" i="13" l="1"/>
  <c r="C11" i="13" l="1"/>
  <c r="O22" i="13" l="1"/>
  <c r="O21" i="13"/>
  <c r="O20" i="13"/>
  <c r="O19" i="13"/>
  <c r="O18" i="13"/>
  <c r="O17" i="13"/>
  <c r="O16" i="13"/>
  <c r="O15" i="13"/>
  <c r="O14" i="13"/>
  <c r="O13" i="13"/>
  <c r="O12" i="13"/>
  <c r="O11" i="13"/>
  <c r="K11" i="13"/>
  <c r="M22" i="13"/>
  <c r="L22" i="13"/>
  <c r="K22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M15" i="13"/>
  <c r="L15" i="13"/>
  <c r="K15" i="13"/>
  <c r="M14" i="13"/>
  <c r="L14" i="13"/>
  <c r="K14" i="13"/>
  <c r="M13" i="13"/>
  <c r="L13" i="13"/>
  <c r="K13" i="13"/>
  <c r="M12" i="13"/>
  <c r="L12" i="13"/>
  <c r="K12" i="13"/>
  <c r="M11" i="13"/>
  <c r="L11" i="13"/>
  <c r="L23" i="13" s="1"/>
  <c r="J22" i="13"/>
  <c r="J21" i="13"/>
  <c r="J20" i="13"/>
  <c r="J19" i="13"/>
  <c r="J18" i="13"/>
  <c r="J17" i="13"/>
  <c r="J16" i="13"/>
  <c r="J15" i="13"/>
  <c r="J14" i="13"/>
  <c r="J13" i="13"/>
  <c r="J12" i="13"/>
  <c r="J11" i="13"/>
  <c r="I22" i="13"/>
  <c r="I20" i="13"/>
  <c r="I19" i="13"/>
  <c r="I18" i="13"/>
  <c r="I17" i="13"/>
  <c r="I16" i="13"/>
  <c r="I15" i="13"/>
  <c r="I14" i="13"/>
  <c r="I13" i="13"/>
  <c r="I12" i="13"/>
  <c r="I11" i="13"/>
  <c r="G11" i="13"/>
  <c r="K23" i="13" l="1"/>
  <c r="N11" i="13"/>
  <c r="M23" i="13"/>
  <c r="J23" i="13"/>
  <c r="I23" i="13"/>
  <c r="O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6" i="13"/>
  <c r="F16" i="13"/>
  <c r="E16" i="13"/>
  <c r="D16" i="13"/>
  <c r="C16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F11" i="13"/>
  <c r="E11" i="13"/>
  <c r="D11" i="13"/>
  <c r="N19" i="13" l="1"/>
  <c r="H23" i="13"/>
  <c r="N14" i="13"/>
  <c r="N15" i="13"/>
  <c r="N17" i="13"/>
  <c r="N21" i="13"/>
  <c r="N18" i="13"/>
  <c r="C23" i="13"/>
  <c r="N22" i="13"/>
  <c r="D23" i="13"/>
  <c r="E23" i="13"/>
  <c r="F23" i="13"/>
  <c r="N13" i="13"/>
  <c r="G23" i="13"/>
  <c r="N12" i="13"/>
  <c r="N16" i="13"/>
  <c r="N20" i="13"/>
</calcChain>
</file>

<file path=xl/sharedStrings.xml><?xml version="1.0" encoding="utf-8"?>
<sst xmlns="http://schemas.openxmlformats.org/spreadsheetml/2006/main" count="37" uniqueCount="26">
  <si>
    <t>Source : données IGSS / Traitement : Observatoire national de la santé</t>
  </si>
  <si>
    <t>Classes
d’âge</t>
  </si>
  <si>
    <t>0-28j</t>
  </si>
  <si>
    <t>29 jours - &lt;2 ans</t>
  </si>
  <si>
    <t xml:space="preserve">  2-4</t>
  </si>
  <si>
    <t xml:space="preserve"> 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</si>
  <si>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</si>
  <si>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</si>
  <si>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</si>
  <si>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</si>
  <si>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</si>
  <si>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</si>
  <si>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75-84</t>
  </si>
  <si>
    <t xml:space="preserve"> 85 et +</t>
  </si>
  <si>
    <t>Total</t>
  </si>
  <si>
    <t>29j-2 ans</t>
  </si>
  <si>
    <t>Grand Total</t>
  </si>
  <si>
    <t>Périmètre d'inclusion : 
activité opposable, résidents et non-résidents, centres hospitaliers, hors activité de rééducation, présence à minuit et hospitalisation de jour (ESMJ+PSA)</t>
  </si>
  <si>
    <t xml:space="preserve">Unités : 
Pour chaque tranche d'âge et pour une année donnée, part des journées d'hospitalisation dans le total des journées d'hospitalisation </t>
  </si>
  <si>
    <t>Tableau : Evolution de la répartition des journées d'hospitalisation selon l'âge, au GDL, 2012-2022</t>
  </si>
  <si>
    <t>Référence : Carte sanitaire 2023</t>
  </si>
  <si>
    <t>Années de référence : 2012-2022</t>
  </si>
  <si>
    <t>Moy.
 2012-16</t>
  </si>
  <si>
    <t>Croissance ann. moy. 
2012-21</t>
  </si>
  <si>
    <t>2022 (p)</t>
  </si>
  <si>
    <t>Tableau: Nombre de journées par tranche d'âge par année, 2012-2022 (2022p)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</si>
</sst>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[&gt;=0]\+0.0%;[&lt;0]\-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sz val="11"/>
      <color theme="1"/>
      <name val="HelveticaNeueLT Std"/>
      <family val="2"/>
    </font>
    <font>
      <sz val="11"/>
      <name val="HelveticaNeueLT Std"/>
      <family val="2"/>
    </font>
    <font>
      <b/>
      <sz val="11"/>
      <color rgb="FFFF0000"/>
      <name val="HelveticaNeueLT Std"/>
      <family val="2"/>
    </font>
    <font>
      <b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/>
    <xf numFmtId="0" fontId="10" fillId="0" borderId="1" xfId="0" applyFont="1" applyFill="1" applyBorder="1"/>
    <xf numFmtId="0" fontId="11" fillId="0" borderId="4" xfId="0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right"/>
    </xf>
    <xf numFmtId="0" fontId="11" fillId="0" borderId="5" xfId="0" applyFont="1" applyFill="1" applyBorder="1"/>
    <xf numFmtId="0" fontId="6" fillId="0" borderId="0" xfId="0" applyNumberFormat="1" applyFont="1" applyFill="1" applyBorder="1"/>
    <xf numFmtId="0" fontId="12" fillId="0" borderId="0" xfId="0" applyFont="1" applyFill="1" applyBorder="1"/>
    <xf numFmtId="0" fontId="6" fillId="0" borderId="5" xfId="0" applyFont="1" applyFill="1" applyBorder="1"/>
    <xf numFmtId="0" fontId="6" fillId="0" borderId="1" xfId="0" applyNumberFormat="1" applyFont="1" applyFill="1" applyBorder="1"/>
    <xf numFmtId="0" fontId="6" fillId="0" borderId="3" xfId="0" applyFont="1" applyFill="1" applyBorder="1"/>
    <xf numFmtId="0" fontId="10" fillId="0" borderId="0" xfId="0" applyFont="1" applyFill="1" applyBorder="1"/>
    <xf numFmtId="1" fontId="6" fillId="0" borderId="0" xfId="0" applyNumberFormat="1" applyFont="1" applyFill="1" applyBorder="1" applyAlignment="1">
      <alignment horizontal="right"/>
    </xf>
    <xf numFmtId="164" fontId="8" fillId="3" borderId="0" xfId="7" applyNumberFormat="1" applyFont="1" applyFill="1" applyBorder="1" applyAlignment="1">
      <alignment horizontal="right"/>
    </xf>
    <xf numFmtId="164" fontId="8" fillId="0" borderId="0" xfId="7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4" fontId="13" fillId="0" borderId="11" xfId="7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164" fontId="8" fillId="0" borderId="8" xfId="7" applyNumberFormat="1" applyFont="1" applyFill="1" applyBorder="1" applyAlignment="1">
      <alignment horizontal="center"/>
    </xf>
    <xf numFmtId="164" fontId="8" fillId="0" borderId="0" xfId="7" applyNumberFormat="1" applyFont="1" applyFill="1" applyBorder="1" applyAlignment="1">
      <alignment horizontal="center"/>
    </xf>
    <xf numFmtId="164" fontId="8" fillId="0" borderId="9" xfId="7" applyNumberFormat="1" applyFont="1" applyFill="1" applyBorder="1" applyAlignment="1">
      <alignment horizontal="center"/>
    </xf>
    <xf numFmtId="164" fontId="8" fillId="0" borderId="7" xfId="7" applyNumberFormat="1" applyFont="1" applyFill="1" applyBorder="1" applyAlignment="1">
      <alignment horizontal="center"/>
    </xf>
    <xf numFmtId="164" fontId="8" fillId="3" borderId="8" xfId="7" applyNumberFormat="1" applyFont="1" applyFill="1" applyBorder="1" applyAlignment="1">
      <alignment horizontal="center"/>
    </xf>
    <xf numFmtId="164" fontId="8" fillId="3" borderId="0" xfId="7" applyNumberFormat="1" applyFont="1" applyFill="1" applyBorder="1" applyAlignment="1">
      <alignment horizontal="center"/>
    </xf>
    <xf numFmtId="164" fontId="8" fillId="3" borderId="9" xfId="7" applyNumberFormat="1" applyFont="1" applyFill="1" applyBorder="1" applyAlignment="1">
      <alignment horizontal="center"/>
    </xf>
    <xf numFmtId="164" fontId="8" fillId="3" borderId="7" xfId="7" applyNumberFormat="1" applyFont="1" applyFill="1" applyBorder="1" applyAlignment="1">
      <alignment horizontal="center"/>
    </xf>
    <xf numFmtId="167" fontId="8" fillId="0" borderId="9" xfId="7" applyNumberFormat="1" applyFont="1" applyFill="1" applyBorder="1" applyAlignment="1">
      <alignment horizontal="center"/>
    </xf>
    <xf numFmtId="167" fontId="8" fillId="3" borderId="9" xfId="7" applyNumberFormat="1" applyFont="1" applyFill="1" applyBorder="1" applyAlignment="1">
      <alignment horizontal="center"/>
    </xf>
    <xf numFmtId="164" fontId="13" fillId="0" borderId="12" xfId="7" applyNumberFormat="1" applyFont="1" applyFill="1" applyBorder="1" applyAlignment="1">
      <alignment horizontal="center"/>
    </xf>
    <xf numFmtId="164" fontId="13" fillId="0" borderId="11" xfId="7" applyNumberFormat="1" applyFont="1" applyFill="1" applyBorder="1" applyAlignment="1">
      <alignment horizontal="center"/>
    </xf>
    <xf numFmtId="164" fontId="13" fillId="0" borderId="13" xfId="7" applyNumberFormat="1" applyFont="1" applyFill="1" applyBorder="1" applyAlignment="1">
      <alignment horizontal="center"/>
    </xf>
    <xf numFmtId="164" fontId="13" fillId="0" borderId="14" xfId="7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E0E0E0"/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LU" sz="1100"/>
              <a:t>Pyramide</a:t>
            </a:r>
            <a:r>
              <a:rPr lang="fr-LU" sz="1100" baseline="0"/>
              <a:t> des âges des hospitalisations au GDL en 2009 selon le nombre de séjours</a:t>
            </a:r>
            <a:endParaRPr lang="fr-LU" sz="11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'[9]Age 1'!$A$3:$A$12</c:f>
              <c:strCache>
                <c:ptCount val="10"/>
                <c:pt idx="0">
                  <c:v>  0-4</c:v>
                </c:pt>
                <c:pt idx="1">
                  <c:v>  5-14</c:v>
                </c:pt>
                <c:pt idx="2">
                  <c:v> 15-24</c:v>
                </c:pt>
                <c:pt idx="3">
                  <c:v> 25-34</c:v>
                </c:pt>
                <c:pt idx="4">
                  <c:v> 35-44</c:v>
                </c:pt>
                <c:pt idx="5">
                  <c:v> 45-54</c:v>
                </c:pt>
                <c:pt idx="6">
                  <c:v> 55-64</c:v>
                </c:pt>
                <c:pt idx="7">
                  <c:v> 65-74</c:v>
                </c:pt>
                <c:pt idx="8">
                  <c:v> 75-84</c:v>
                </c:pt>
                <c:pt idx="9">
                  <c:v> 85 et +</c:v>
                </c:pt>
              </c:strCache>
            </c:strRef>
          </c:cat>
          <c:val>
            <c:numRef>
              <c:f>'[9]Age 1'!$B$3:$B$12</c:f>
              <c:numCache>
                <c:formatCode>General</c:formatCode>
                <c:ptCount val="10"/>
                <c:pt idx="0">
                  <c:v>4.9113356229536102E-2</c:v>
                </c:pt>
                <c:pt idx="1">
                  <c:v>4.787175456338677E-2</c:v>
                </c:pt>
                <c:pt idx="2">
                  <c:v>6.7016451222076473E-2</c:v>
                </c:pt>
                <c:pt idx="3">
                  <c:v>0.12662334411390694</c:v>
                </c:pt>
                <c:pt idx="4">
                  <c:v>0.13705680327622632</c:v>
                </c:pt>
                <c:pt idx="5">
                  <c:v>0.12964724494598032</c:v>
                </c:pt>
                <c:pt idx="6">
                  <c:v>0.12267825494888406</c:v>
                </c:pt>
                <c:pt idx="7">
                  <c:v>0.15045408577064412</c:v>
                </c:pt>
                <c:pt idx="8">
                  <c:v>0.12448057994813309</c:v>
                </c:pt>
                <c:pt idx="9">
                  <c:v>4.5058124981225779E-2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6-493E-ACF7-19717624C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58656"/>
        <c:axId val="126360192"/>
      </c:barChart>
      <c:catAx>
        <c:axId val="126358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26360192"/>
        <c:crosses val="autoZero"/>
        <c:auto val="1"/>
        <c:lblAlgn val="ctr"/>
        <c:lblOffset val="100"/>
        <c:noMultiLvlLbl val="0"/>
      </c:catAx>
      <c:valAx>
        <c:axId val="126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263586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ES-Projets\Carte%20Sanitaire\2_Carte%20sanitaire%202015_Update\5_Analyses\1_Cartographie%20ETS\2015_Rapport%20carte%20sanitaire_partie%201_activit&#233;_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ateurs-clés"/>
      <sheetName val="Décès-séjours"/>
      <sheetName val="Evol hospitalisations"/>
      <sheetName val="evol hospi par ETS "/>
      <sheetName val="Hospi jour"/>
      <sheetName val="evol hospi jour par ETS "/>
      <sheetName val="Hospi jour (2)"/>
      <sheetName val="Maternité"/>
      <sheetName val="Distrib par ETS "/>
      <sheetName val="Age 1"/>
      <sheetName val="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CHdN</v>
          </cell>
        </row>
      </sheetData>
      <sheetData sheetId="9">
        <row r="3">
          <cell r="A3" t="str">
            <v xml:space="preserve">  0-4</v>
          </cell>
          <cell r="B3">
            <v>4.9113356229536102E-2</v>
          </cell>
        </row>
        <row r="4">
          <cell r="A4" t="str">
            <v xml:space="preserve">  5-14</v>
          </cell>
          <cell r="B4">
            <v>4.787175456338677E-2</v>
          </cell>
        </row>
        <row r="5">
          <cell r="A5" t="str">
            <v xml:space="preserve"> 15-24</v>
          </cell>
          <cell r="B5">
            <v>6.7016451222076473E-2</v>
          </cell>
        </row>
        <row r="6">
          <cell r="A6" t="str">
            <v xml:space="preserve"> 25-34</v>
          </cell>
          <cell r="B6">
            <v>0.12662334411390694</v>
          </cell>
        </row>
        <row r="7">
          <cell r="A7" t="str">
            <v xml:space="preserve"> 35-44</v>
          </cell>
          <cell r="B7">
            <v>0.13705680327622632</v>
          </cell>
        </row>
        <row r="8">
          <cell r="A8" t="str">
            <v xml:space="preserve"> 45-54</v>
          </cell>
          <cell r="B8">
            <v>0.12964724494598032</v>
          </cell>
        </row>
        <row r="9">
          <cell r="A9" t="str">
            <v xml:space="preserve"> 55-64</v>
          </cell>
          <cell r="B9">
            <v>0.12267825494888406</v>
          </cell>
        </row>
        <row r="10">
          <cell r="A10" t="str">
            <v xml:space="preserve"> 65-74</v>
          </cell>
          <cell r="B10">
            <v>0.15045408577064412</v>
          </cell>
        </row>
        <row r="11">
          <cell r="A11" t="str">
            <v xml:space="preserve"> 75-84</v>
          </cell>
          <cell r="B11">
            <v>0.12448057994813309</v>
          </cell>
        </row>
        <row r="12">
          <cell r="A12" t="str">
            <v xml:space="preserve"> 85 et +</v>
          </cell>
          <cell r="B12">
            <v>4.5058124981225779E-2</v>
          </cell>
        </row>
      </sheetData>
      <sheetData sheetId="10">
        <row r="9">
          <cell r="C9" t="str">
            <v xml:space="preserve">  0-4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3"/>
  <sheetViews>
    <sheetView showGridLines="0" tabSelected="1" topLeftCell="A3" zoomScaleNormal="100" workbookViewId="0">
      <selection activeCell="S10" sqref="S10"/>
    </sheetView>
  </sheetViews>
  <sheetFormatPr baseColWidth="10" defaultColWidth="9.28515625" defaultRowHeight="14.25"/>
  <cols>
    <col min="1" max="1" width="9.28515625" style="2"/>
    <col min="2" max="2" width="15" style="2" customWidth="1"/>
    <col min="3" max="7" width="7.7109375" style="2" hidden="1" customWidth="1"/>
    <col min="8" max="8" width="8.7109375" style="2" customWidth="1"/>
    <col min="9" max="13" width="9.28515625" style="2"/>
    <col min="14" max="14" width="10.42578125" style="2" customWidth="1"/>
    <col min="15" max="16384" width="9.28515625" style="2"/>
  </cols>
  <sheetData>
    <row r="2" spans="2:16">
      <c r="B2" s="1" t="s">
        <v>19</v>
      </c>
    </row>
    <row r="3" spans="2:16">
      <c r="B3" s="3"/>
    </row>
    <row r="4" spans="2:16">
      <c r="B4" s="3" t="s">
        <v>20</v>
      </c>
    </row>
    <row r="5" spans="2:16">
      <c r="B5" s="4" t="s">
        <v>0</v>
      </c>
    </row>
    <row r="6" spans="2:16">
      <c r="B6" s="3" t="s">
        <v>21</v>
      </c>
    </row>
    <row r="7" spans="2:16" ht="39.6" customHeight="1"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2:16" ht="38.1" customHeight="1">
      <c r="B8" s="30" t="s">
        <v>18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2:16" ht="15" thickBot="1"/>
    <row r="10" spans="2:16" ht="36.75" thickTop="1">
      <c r="B10" s="25" t="s">
        <v>1</v>
      </c>
      <c r="C10" s="26">
        <v>2012</v>
      </c>
      <c r="D10" s="26">
        <v>2013</v>
      </c>
      <c r="E10" s="26">
        <v>2014</v>
      </c>
      <c r="F10" s="26">
        <v>2015</v>
      </c>
      <c r="G10" s="26">
        <v>2016</v>
      </c>
      <c r="H10" s="27" t="s">
        <v>22</v>
      </c>
      <c r="I10" s="45">
        <v>2017</v>
      </c>
      <c r="J10" s="45">
        <v>2018</v>
      </c>
      <c r="K10" s="45">
        <v>2019</v>
      </c>
      <c r="L10" s="45">
        <v>2020</v>
      </c>
      <c r="M10" s="27">
        <v>2021</v>
      </c>
      <c r="N10" s="28" t="s">
        <v>23</v>
      </c>
      <c r="O10" s="46" t="s">
        <v>24</v>
      </c>
      <c r="P10" s="5"/>
    </row>
    <row r="11" spans="2:16">
      <c r="B11" s="22" t="s">
        <v>2</v>
      </c>
      <c r="C11" s="20">
        <f>C29/C41</f>
        <v>1.5559804202423805E-2</v>
      </c>
      <c r="D11" s="20">
        <f t="shared" ref="D11:F11" si="0">D29/D41</f>
        <v>1.4545471768712317E-2</v>
      </c>
      <c r="E11" s="20">
        <f t="shared" si="0"/>
        <v>1.6844672787208869E-2</v>
      </c>
      <c r="F11" s="20">
        <f t="shared" si="0"/>
        <v>1.546669346241347E-2</v>
      </c>
      <c r="G11" s="20">
        <f>G29/G41</f>
        <v>1.627347000834696E-2</v>
      </c>
      <c r="H11" s="31">
        <f>AVERAGE(C29:G29)/AVERAGE(C41:G41)</f>
        <v>1.5738679476004439E-2</v>
      </c>
      <c r="I11" s="32">
        <f>H29/H$41</f>
        <v>1.7614589024321319E-2</v>
      </c>
      <c r="J11" s="32">
        <f>I29/I$41</f>
        <v>1.7415932817408816E-2</v>
      </c>
      <c r="K11" s="32">
        <f>J29/J$41</f>
        <v>1.6413688636082602E-2</v>
      </c>
      <c r="L11" s="32">
        <f t="shared" ref="L11:M11" si="1">K29/K$41</f>
        <v>1.765334282916407E-2</v>
      </c>
      <c r="M11" s="31">
        <f t="shared" si="1"/>
        <v>1.8179428771683898E-2</v>
      </c>
      <c r="N11" s="33">
        <f>((M11/C11)^(1/9))-1</f>
        <v>1.7439176489405739E-2</v>
      </c>
      <c r="O11" s="34">
        <f>M29/M$41</f>
        <v>1.7738018134715025E-2</v>
      </c>
      <c r="P11" s="5"/>
    </row>
    <row r="12" spans="2:16">
      <c r="B12" s="21" t="s">
        <v>3</v>
      </c>
      <c r="C12" s="19">
        <f>C30/C41</f>
        <v>8.510095034065291E-3</v>
      </c>
      <c r="D12" s="19">
        <f t="shared" ref="D12:G12" si="2">D30/D41</f>
        <v>7.5371846547088459E-3</v>
      </c>
      <c r="E12" s="19">
        <f t="shared" si="2"/>
        <v>7.7904041202933308E-3</v>
      </c>
      <c r="F12" s="19">
        <f t="shared" si="2"/>
        <v>7.5096127124884404E-3</v>
      </c>
      <c r="G12" s="19">
        <f t="shared" si="2"/>
        <v>6.9770039686849351E-3</v>
      </c>
      <c r="H12" s="35">
        <f>AVERAGE(C30:G30)/AVERAGE(C41:G41)</f>
        <v>7.6645951827023773E-3</v>
      </c>
      <c r="I12" s="36">
        <f t="shared" ref="I12:J22" si="3">H30/H$41</f>
        <v>8.1306556646132018E-3</v>
      </c>
      <c r="J12" s="36">
        <f t="shared" si="3"/>
        <v>7.3196726256309196E-3</v>
      </c>
      <c r="K12" s="36">
        <f t="shared" ref="K12:M12" si="4">J30/J$41</f>
        <v>7.3976752813156915E-3</v>
      </c>
      <c r="L12" s="36">
        <f t="shared" si="4"/>
        <v>7.8821330009792578E-3</v>
      </c>
      <c r="M12" s="35">
        <f t="shared" si="4"/>
        <v>9.2295561456241324E-3</v>
      </c>
      <c r="N12" s="37">
        <f t="shared" ref="N12:N22" si="5">((M12/C12)^(1/9))-1</f>
        <v>9.0583192978888061E-3</v>
      </c>
      <c r="O12" s="38">
        <f t="shared" ref="O12:O22" si="6">M30/M$41</f>
        <v>1.0696243523316062E-2</v>
      </c>
      <c r="P12" s="5"/>
    </row>
    <row r="13" spans="2:16">
      <c r="B13" s="22" t="s">
        <v>4</v>
      </c>
      <c r="C13" s="20">
        <f>C31/C41</f>
        <v>4.4916985315181781E-3</v>
      </c>
      <c r="D13" s="20">
        <f>D31/D41</f>
        <v>4.8958545484399105E-3</v>
      </c>
      <c r="E13" s="20">
        <f t="shared" ref="E13:G13" si="7">E31/E41</f>
        <v>4.1395913873721107E-3</v>
      </c>
      <c r="F13" s="20">
        <f t="shared" si="7"/>
        <v>4.0947250583671024E-3</v>
      </c>
      <c r="G13" s="20">
        <f t="shared" si="7"/>
        <v>4.2929441808652914E-3</v>
      </c>
      <c r="H13" s="31">
        <f>AVERAGE(C31:G31)/AVERAGE(C41:G41)</f>
        <v>4.3827249524980086E-3</v>
      </c>
      <c r="I13" s="32">
        <f t="shared" si="3"/>
        <v>4.3361403640976371E-3</v>
      </c>
      <c r="J13" s="32">
        <f t="shared" si="3"/>
        <v>3.9707522464062913E-3</v>
      </c>
      <c r="K13" s="32">
        <f t="shared" ref="K13:M13" si="8">J31/J$41</f>
        <v>3.825584271052306E-3</v>
      </c>
      <c r="L13" s="32">
        <f t="shared" si="8"/>
        <v>2.900382800676578E-3</v>
      </c>
      <c r="M13" s="31">
        <f t="shared" si="8"/>
        <v>3.9458964025286085E-3</v>
      </c>
      <c r="N13" s="39">
        <f t="shared" si="5"/>
        <v>-1.4291862033660063E-2</v>
      </c>
      <c r="O13" s="34">
        <f t="shared" si="6"/>
        <v>4.4753886010362696E-3</v>
      </c>
      <c r="P13" s="5"/>
    </row>
    <row r="14" spans="2:16">
      <c r="B14" s="21" t="s">
        <v>5</v>
      </c>
      <c r="C14" s="19">
        <f t="shared" ref="C14:G14" si="9">C32/C41</f>
        <v>1.9156276856776316E-2</v>
      </c>
      <c r="D14" s="19">
        <f t="shared" si="9"/>
        <v>1.907504503523089E-2</v>
      </c>
      <c r="E14" s="19">
        <f t="shared" si="9"/>
        <v>1.8124355413263144E-2</v>
      </c>
      <c r="F14" s="19">
        <f t="shared" si="9"/>
        <v>1.817348257308252E-2</v>
      </c>
      <c r="G14" s="19">
        <f t="shared" si="9"/>
        <v>1.7632566178364305E-2</v>
      </c>
      <c r="H14" s="35">
        <f>AVERAGE(C32:G32)/AVERAGE(C41:G41)</f>
        <v>1.8431399599917225E-2</v>
      </c>
      <c r="I14" s="36">
        <f t="shared" si="3"/>
        <v>1.7394799143447437E-2</v>
      </c>
      <c r="J14" s="36">
        <f t="shared" si="3"/>
        <v>1.6755429814208394E-2</v>
      </c>
      <c r="K14" s="36">
        <f t="shared" ref="K14:M14" si="10">J32/J$41</f>
        <v>1.8271608754791641E-2</v>
      </c>
      <c r="L14" s="36">
        <f t="shared" si="10"/>
        <v>1.5500756699011841E-2</v>
      </c>
      <c r="M14" s="35">
        <f t="shared" si="10"/>
        <v>1.677090213098624E-2</v>
      </c>
      <c r="N14" s="40">
        <f t="shared" si="5"/>
        <v>-1.466748735687573E-2</v>
      </c>
      <c r="O14" s="38">
        <f t="shared" si="6"/>
        <v>1.9345854922279793E-2</v>
      </c>
      <c r="P14" s="5"/>
    </row>
    <row r="15" spans="2:16">
      <c r="B15" s="22" t="s">
        <v>6</v>
      </c>
      <c r="C15" s="20">
        <f t="shared" ref="C15:G15" si="11">C33/C41</f>
        <v>4.0297619789006936E-2</v>
      </c>
      <c r="D15" s="20">
        <f t="shared" si="11"/>
        <v>3.9001062531477296E-2</v>
      </c>
      <c r="E15" s="20">
        <f t="shared" si="11"/>
        <v>4.1419640992869211E-2</v>
      </c>
      <c r="F15" s="20">
        <f t="shared" si="11"/>
        <v>3.8937569573429504E-2</v>
      </c>
      <c r="G15" s="20">
        <f t="shared" si="11"/>
        <v>3.7735087953381138E-2</v>
      </c>
      <c r="H15" s="31">
        <f>AVERAGE(C33:G33)/AVERAGE(C41:G41)</f>
        <v>3.9473057121536113E-2</v>
      </c>
      <c r="I15" s="32">
        <f t="shared" si="3"/>
        <v>3.5852439353692159E-2</v>
      </c>
      <c r="J15" s="32">
        <f t="shared" si="3"/>
        <v>3.8186973395805263E-2</v>
      </c>
      <c r="K15" s="32">
        <f t="shared" ref="K15:M15" si="12">J33/J$41</f>
        <v>3.739643872882404E-2</v>
      </c>
      <c r="L15" s="32">
        <f t="shared" si="12"/>
        <v>3.8452773079319859E-2</v>
      </c>
      <c r="M15" s="31">
        <f t="shared" si="12"/>
        <v>3.8350338989904434E-2</v>
      </c>
      <c r="N15" s="39">
        <f t="shared" si="5"/>
        <v>-5.4881114065400416E-3</v>
      </c>
      <c r="O15" s="34">
        <f t="shared" si="6"/>
        <v>3.6993199481865288E-2</v>
      </c>
      <c r="P15" s="5"/>
    </row>
    <row r="16" spans="2:16">
      <c r="B16" s="21" t="s">
        <v>7</v>
      </c>
      <c r="C16" s="19">
        <f t="shared" ref="C16:G16" si="13">C34/C41</f>
        <v>8.1555855867076865E-2</v>
      </c>
      <c r="D16" s="19">
        <f t="shared" si="13"/>
        <v>8.3788422038134303E-2</v>
      </c>
      <c r="E16" s="19">
        <f t="shared" si="13"/>
        <v>8.1145165678563974E-2</v>
      </c>
      <c r="F16" s="19">
        <f t="shared" si="13"/>
        <v>7.9206552816144013E-2</v>
      </c>
      <c r="G16" s="19">
        <f t="shared" si="13"/>
        <v>7.7806704253846892E-2</v>
      </c>
      <c r="H16" s="35">
        <f>AVERAGE(C34:G34)/AVERAGE(C41:G41)</f>
        <v>8.0690989358299825E-2</v>
      </c>
      <c r="I16" s="36">
        <f t="shared" si="3"/>
        <v>7.7551289538629636E-2</v>
      </c>
      <c r="J16" s="36">
        <f t="shared" si="3"/>
        <v>7.7419614309557808E-2</v>
      </c>
      <c r="K16" s="36">
        <f t="shared" ref="K16:M16" si="14">J34/J$41</f>
        <v>7.8375788302213423E-2</v>
      </c>
      <c r="L16" s="36">
        <f t="shared" si="14"/>
        <v>8.0327606160420187E-2</v>
      </c>
      <c r="M16" s="35">
        <f t="shared" si="14"/>
        <v>8.2041622299200714E-2</v>
      </c>
      <c r="N16" s="40">
        <f t="shared" si="5"/>
        <v>6.6005929152312959E-4</v>
      </c>
      <c r="O16" s="38">
        <f t="shared" si="6"/>
        <v>8.4833225388601038E-2</v>
      </c>
      <c r="P16" s="5"/>
    </row>
    <row r="17" spans="2:16">
      <c r="B17" s="22" t="s">
        <v>8</v>
      </c>
      <c r="C17" s="20">
        <f t="shared" ref="C17:G17" si="15">C35/C41</f>
        <v>9.348337838006153E-2</v>
      </c>
      <c r="D17" s="20">
        <f t="shared" si="15"/>
        <v>8.698233166454318E-2</v>
      </c>
      <c r="E17" s="20">
        <f t="shared" si="15"/>
        <v>9.1746442513935725E-2</v>
      </c>
      <c r="F17" s="20">
        <f t="shared" si="15"/>
        <v>8.724370679382086E-2</v>
      </c>
      <c r="G17" s="20">
        <f t="shared" si="15"/>
        <v>8.6740124056312512E-2</v>
      </c>
      <c r="H17" s="31">
        <f>AVERAGE(C35:G35)/AVERAGE(C41:G41)</f>
        <v>8.9239152928192039E-2</v>
      </c>
      <c r="I17" s="32">
        <f t="shared" si="3"/>
        <v>8.6292647086528132E-2</v>
      </c>
      <c r="J17" s="32">
        <f t="shared" si="3"/>
        <v>8.9871720107598571E-2</v>
      </c>
      <c r="K17" s="32">
        <f t="shared" ref="K17:M17" si="16">J35/J$41</f>
        <v>8.7130579943118583E-2</v>
      </c>
      <c r="L17" s="32">
        <f t="shared" si="16"/>
        <v>8.9997329297605275E-2</v>
      </c>
      <c r="M17" s="31">
        <f t="shared" si="16"/>
        <v>9.3378913884433423E-2</v>
      </c>
      <c r="N17" s="39">
        <f t="shared" si="5"/>
        <v>-1.2422459648420148E-4</v>
      </c>
      <c r="O17" s="34">
        <f t="shared" si="6"/>
        <v>9.1955958549222797E-2</v>
      </c>
      <c r="P17" s="5"/>
    </row>
    <row r="18" spans="2:16">
      <c r="B18" s="21" t="s">
        <v>9</v>
      </c>
      <c r="C18" s="19">
        <f t="shared" ref="C18:G18" si="17">C36/C41</f>
        <v>0.11789579882172706</v>
      </c>
      <c r="D18" s="19">
        <f t="shared" si="17"/>
        <v>0.12201587324141568</v>
      </c>
      <c r="E18" s="19">
        <f t="shared" si="17"/>
        <v>0.11558587002600493</v>
      </c>
      <c r="F18" s="19">
        <f t="shared" si="17"/>
        <v>0.11303827657292866</v>
      </c>
      <c r="G18" s="19">
        <f t="shared" si="17"/>
        <v>0.11233953821759812</v>
      </c>
      <c r="H18" s="35">
        <f>AVERAGE(C36:G36)/AVERAGE(C41:G41)</f>
        <v>0.1161632187223689</v>
      </c>
      <c r="I18" s="36">
        <f t="shared" si="3"/>
        <v>0.11114931268564396</v>
      </c>
      <c r="J18" s="36">
        <f t="shared" si="3"/>
        <v>0.11059944901365401</v>
      </c>
      <c r="K18" s="36">
        <f t="shared" ref="K18:M18" si="18">J36/J$41</f>
        <v>0.11301007790280697</v>
      </c>
      <c r="L18" s="36">
        <f t="shared" si="18"/>
        <v>0.10628683343719399</v>
      </c>
      <c r="M18" s="35">
        <f t="shared" si="18"/>
        <v>0.10833861250016849</v>
      </c>
      <c r="N18" s="40">
        <f t="shared" si="5"/>
        <v>-9.3493042864046805E-3</v>
      </c>
      <c r="O18" s="38">
        <f t="shared" si="6"/>
        <v>9.9102979274611397E-2</v>
      </c>
      <c r="P18" s="5"/>
    </row>
    <row r="19" spans="2:16">
      <c r="B19" s="22" t="s">
        <v>10</v>
      </c>
      <c r="C19" s="20">
        <f t="shared" ref="C19:G19" si="19">C37/C41</f>
        <v>0.13208863203258311</v>
      </c>
      <c r="D19" s="20">
        <f t="shared" si="19"/>
        <v>0.13475362057995588</v>
      </c>
      <c r="E19" s="20">
        <f t="shared" si="19"/>
        <v>0.13315026542737288</v>
      </c>
      <c r="F19" s="20">
        <f t="shared" si="19"/>
        <v>0.13406770426915909</v>
      </c>
      <c r="G19" s="20">
        <f t="shared" si="19"/>
        <v>0.13777759849568533</v>
      </c>
      <c r="H19" s="31">
        <f>AVERAGE(C37:G37)/AVERAGE(C41:G41)</f>
        <v>0.13437325590874599</v>
      </c>
      <c r="I19" s="32">
        <f t="shared" si="3"/>
        <v>0.13471863755392702</v>
      </c>
      <c r="J19" s="32">
        <f t="shared" si="3"/>
        <v>0.13946513178349731</v>
      </c>
      <c r="K19" s="32">
        <f t="shared" ref="K19:M19" si="20">J37/J$41</f>
        <v>0.14058828984790403</v>
      </c>
      <c r="L19" s="32">
        <f t="shared" si="20"/>
        <v>0.13995370782515801</v>
      </c>
      <c r="M19" s="31">
        <f t="shared" si="20"/>
        <v>0.15180749686619671</v>
      </c>
      <c r="N19" s="39">
        <f t="shared" si="5"/>
        <v>1.5580135117314153E-2</v>
      </c>
      <c r="O19" s="34">
        <f t="shared" si="6"/>
        <v>0.14833873056994817</v>
      </c>
      <c r="P19" s="5"/>
    </row>
    <row r="20" spans="2:16">
      <c r="B20" s="21" t="s">
        <v>11</v>
      </c>
      <c r="C20" s="19">
        <f t="shared" ref="C20:G20" si="21">C38/C41</f>
        <v>0.15827126433918318</v>
      </c>
      <c r="D20" s="19">
        <f t="shared" si="21"/>
        <v>0.16144321140271523</v>
      </c>
      <c r="E20" s="19">
        <f t="shared" si="21"/>
        <v>0.15840699285655532</v>
      </c>
      <c r="F20" s="19">
        <f t="shared" si="21"/>
        <v>0.15743181607650605</v>
      </c>
      <c r="G20" s="19">
        <f t="shared" si="21"/>
        <v>0.16339718189237076</v>
      </c>
      <c r="H20" s="35">
        <f>AVERAGE(C38:G38)/AVERAGE(C41:G41)</f>
        <v>0.15979638420488251</v>
      </c>
      <c r="I20" s="36">
        <f t="shared" si="3"/>
        <v>0.16792103891536833</v>
      </c>
      <c r="J20" s="36">
        <f t="shared" si="3"/>
        <v>0.16179384572072944</v>
      </c>
      <c r="K20" s="36">
        <f t="shared" ref="K20:M20" si="22">J38/J$41</f>
        <v>0.16560683813527885</v>
      </c>
      <c r="L20" s="36">
        <f t="shared" si="22"/>
        <v>0.17174218819549542</v>
      </c>
      <c r="M20" s="35">
        <f t="shared" si="22"/>
        <v>0.16266966343626585</v>
      </c>
      <c r="N20" s="40">
        <f t="shared" si="5"/>
        <v>3.0503223465347951E-3</v>
      </c>
      <c r="O20" s="38">
        <f t="shared" si="6"/>
        <v>0.16576424870466322</v>
      </c>
      <c r="P20" s="5"/>
    </row>
    <row r="21" spans="2:16">
      <c r="B21" s="22" t="s">
        <v>12</v>
      </c>
      <c r="C21" s="20">
        <f t="shared" ref="C21:G21" si="23">C39/C41</f>
        <v>0.2150036743183828</v>
      </c>
      <c r="D21" s="20">
        <f t="shared" si="23"/>
        <v>0.2124194615349396</v>
      </c>
      <c r="E21" s="20">
        <f t="shared" si="23"/>
        <v>0.21127417793441192</v>
      </c>
      <c r="F21" s="20">
        <f t="shared" si="23"/>
        <v>0.20980755734263648</v>
      </c>
      <c r="G21" s="20">
        <f t="shared" si="23"/>
        <v>0.20576188510982923</v>
      </c>
      <c r="H21" s="31">
        <f>AVERAGE(C39:G39)/AVERAGE(C41:G41)</f>
        <v>0.21084581762997986</v>
      </c>
      <c r="I21" s="32">
        <f>H39/H$41</f>
        <v>0.20444226747800531</v>
      </c>
      <c r="J21" s="32">
        <f t="shared" si="3"/>
        <v>0.19989574261729343</v>
      </c>
      <c r="K21" s="32">
        <f t="shared" ref="K21:M21" si="24">J39/J$41</f>
        <v>0.19681124026214913</v>
      </c>
      <c r="L21" s="32">
        <f t="shared" si="24"/>
        <v>0.19336063384670168</v>
      </c>
      <c r="M21" s="31">
        <f t="shared" si="24"/>
        <v>0.18479498861047836</v>
      </c>
      <c r="N21" s="39">
        <f t="shared" si="5"/>
        <v>-1.6682401191334351E-2</v>
      </c>
      <c r="O21" s="34">
        <f t="shared" si="6"/>
        <v>0.18496599740932643</v>
      </c>
      <c r="P21" s="5"/>
    </row>
    <row r="22" spans="2:16">
      <c r="B22" s="21" t="s">
        <v>13</v>
      </c>
      <c r="C22" s="19">
        <f t="shared" ref="C22:G22" si="25">C40/C41</f>
        <v>0.11368590182719494</v>
      </c>
      <c r="D22" s="19">
        <f t="shared" si="25"/>
        <v>0.11354246099972687</v>
      </c>
      <c r="E22" s="19">
        <f t="shared" si="25"/>
        <v>0.1203724208621486</v>
      </c>
      <c r="F22" s="19">
        <f t="shared" si="25"/>
        <v>0.13502230274902383</v>
      </c>
      <c r="G22" s="19">
        <f t="shared" si="25"/>
        <v>0.1332658956847145</v>
      </c>
      <c r="H22" s="35">
        <f>AVERAGE(C40:G40)/AVERAGE(C41:G41)</f>
        <v>0.12320072491487268</v>
      </c>
      <c r="I22" s="36">
        <f t="shared" si="3"/>
        <v>0.13459618319172587</v>
      </c>
      <c r="J22" s="36">
        <f t="shared" si="3"/>
        <v>0.13730573554820977</v>
      </c>
      <c r="K22" s="36">
        <f t="shared" ref="K22:M22" si="26">J40/J$41</f>
        <v>0.13517218993446273</v>
      </c>
      <c r="L22" s="36">
        <f t="shared" si="26"/>
        <v>0.13594231282827385</v>
      </c>
      <c r="M22" s="35">
        <f t="shared" si="26"/>
        <v>0.13049257996252914</v>
      </c>
      <c r="N22" s="40">
        <f t="shared" si="5"/>
        <v>1.5437610690174575E-2</v>
      </c>
      <c r="O22" s="38">
        <f t="shared" si="6"/>
        <v>0.13579015544041451</v>
      </c>
      <c r="P22" s="5"/>
    </row>
    <row r="23" spans="2:16" ht="15" thickBot="1">
      <c r="B23" s="23" t="s">
        <v>14</v>
      </c>
      <c r="C23" s="24">
        <f t="shared" ref="C23:H23" si="27">SUM(C11:C22)</f>
        <v>1</v>
      </c>
      <c r="D23" s="24">
        <f t="shared" si="27"/>
        <v>1</v>
      </c>
      <c r="E23" s="24">
        <f t="shared" si="27"/>
        <v>1</v>
      </c>
      <c r="F23" s="24">
        <f t="shared" si="27"/>
        <v>1</v>
      </c>
      <c r="G23" s="24">
        <f t="shared" si="27"/>
        <v>0.99999999999999989</v>
      </c>
      <c r="H23" s="41">
        <f t="shared" si="27"/>
        <v>1</v>
      </c>
      <c r="I23" s="42">
        <f>SUM(I11:I22)</f>
        <v>1</v>
      </c>
      <c r="J23" s="42">
        <f t="shared" ref="J23:M23" si="28">SUM(J11:J22)</f>
        <v>1</v>
      </c>
      <c r="K23" s="42">
        <f t="shared" si="28"/>
        <v>1</v>
      </c>
      <c r="L23" s="42">
        <f t="shared" si="28"/>
        <v>1</v>
      </c>
      <c r="M23" s="42">
        <f t="shared" si="28"/>
        <v>1</v>
      </c>
      <c r="N23" s="43"/>
      <c r="O23" s="44">
        <f>SUM(O11:O22)</f>
        <v>1</v>
      </c>
      <c r="P23" s="5"/>
    </row>
    <row r="24" spans="2:16" ht="15" thickTop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</row>
    <row r="27" spans="2:16" ht="15">
      <c r="B27" s="7" t="s">
        <v>25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/>
      <c r="O27" s="5"/>
      <c r="P27" s="5"/>
    </row>
    <row r="28" spans="2:16">
      <c r="B28" s="8"/>
      <c r="C28" s="9">
        <v>2012</v>
      </c>
      <c r="D28" s="9">
        <v>2013</v>
      </c>
      <c r="E28" s="9">
        <v>2014</v>
      </c>
      <c r="F28" s="9">
        <v>2015</v>
      </c>
      <c r="G28" s="9">
        <v>2016</v>
      </c>
      <c r="H28" s="9">
        <v>2017</v>
      </c>
      <c r="I28" s="9">
        <v>2018</v>
      </c>
      <c r="J28" s="9">
        <v>2019</v>
      </c>
      <c r="K28" s="10">
        <v>2020</v>
      </c>
      <c r="L28" s="9">
        <v>2021</v>
      </c>
      <c r="M28" s="10">
        <v>2022</v>
      </c>
      <c r="N28" s="5"/>
      <c r="O28" s="5"/>
      <c r="P28" s="5"/>
    </row>
    <row r="29" spans="2:16" ht="15">
      <c r="B29" s="11" t="s">
        <v>2</v>
      </c>
      <c r="C29" s="12">
        <v>9994</v>
      </c>
      <c r="D29" s="12">
        <v>9213</v>
      </c>
      <c r="E29" s="12">
        <v>10649</v>
      </c>
      <c r="F29" s="12">
        <v>9851</v>
      </c>
      <c r="G29" s="12">
        <v>10489</v>
      </c>
      <c r="H29" s="12">
        <v>11220</v>
      </c>
      <c r="I29" s="12">
        <v>11259</v>
      </c>
      <c r="J29" s="12">
        <v>10619</v>
      </c>
      <c r="K29" s="12">
        <v>9915</v>
      </c>
      <c r="L29" s="12">
        <v>10790</v>
      </c>
      <c r="M29" s="12">
        <v>10955</v>
      </c>
      <c r="N29" s="5"/>
      <c r="O29" s="13"/>
      <c r="P29" s="5"/>
    </row>
    <row r="30" spans="2:16">
      <c r="B30" s="11" t="s">
        <v>15</v>
      </c>
      <c r="C30" s="12">
        <v>5466</v>
      </c>
      <c r="D30" s="12">
        <v>4774</v>
      </c>
      <c r="E30" s="12">
        <v>4925</v>
      </c>
      <c r="F30" s="12">
        <v>4783</v>
      </c>
      <c r="G30" s="12">
        <v>4497</v>
      </c>
      <c r="H30" s="12">
        <v>5179</v>
      </c>
      <c r="I30" s="12">
        <v>4732</v>
      </c>
      <c r="J30" s="12">
        <v>4786</v>
      </c>
      <c r="K30" s="12">
        <v>4427</v>
      </c>
      <c r="L30" s="12">
        <v>5478</v>
      </c>
      <c r="M30" s="12">
        <v>6606</v>
      </c>
      <c r="N30" s="5"/>
      <c r="O30" s="5"/>
      <c r="P30" s="5"/>
    </row>
    <row r="31" spans="2:16">
      <c r="B31" s="14" t="s">
        <v>4</v>
      </c>
      <c r="C31" s="12">
        <v>2885</v>
      </c>
      <c r="D31" s="12">
        <v>3101</v>
      </c>
      <c r="E31" s="12">
        <v>2617</v>
      </c>
      <c r="F31" s="12">
        <v>2608</v>
      </c>
      <c r="G31" s="12">
        <v>2767</v>
      </c>
      <c r="H31" s="12">
        <v>2762</v>
      </c>
      <c r="I31" s="12">
        <v>2567</v>
      </c>
      <c r="J31" s="12">
        <v>2475</v>
      </c>
      <c r="K31" s="12">
        <v>1629</v>
      </c>
      <c r="L31" s="12">
        <v>2342</v>
      </c>
      <c r="M31" s="12">
        <v>2764</v>
      </c>
      <c r="N31" s="5"/>
      <c r="O31" s="5"/>
      <c r="P31" s="5"/>
    </row>
    <row r="32" spans="2:16">
      <c r="B32" s="14" t="s">
        <v>5</v>
      </c>
      <c r="C32" s="12">
        <v>12304</v>
      </c>
      <c r="D32" s="12">
        <v>12082</v>
      </c>
      <c r="E32" s="12">
        <v>11458</v>
      </c>
      <c r="F32" s="12">
        <v>11575</v>
      </c>
      <c r="G32" s="12">
        <v>11365</v>
      </c>
      <c r="H32" s="12">
        <v>11080</v>
      </c>
      <c r="I32" s="12">
        <v>10832</v>
      </c>
      <c r="J32" s="12">
        <v>11821</v>
      </c>
      <c r="K32" s="12">
        <v>8706</v>
      </c>
      <c r="L32" s="12">
        <v>9954</v>
      </c>
      <c r="M32" s="12">
        <v>11948</v>
      </c>
      <c r="N32" s="5"/>
      <c r="O32" s="5"/>
      <c r="P32" s="5"/>
    </row>
    <row r="33" spans="2:16">
      <c r="B33" s="14" t="s">
        <v>6</v>
      </c>
      <c r="C33" s="12">
        <v>25883</v>
      </c>
      <c r="D33" s="12">
        <v>24703</v>
      </c>
      <c r="E33" s="12">
        <v>26185</v>
      </c>
      <c r="F33" s="12">
        <v>24800</v>
      </c>
      <c r="G33" s="12">
        <v>24322</v>
      </c>
      <c r="H33" s="12">
        <v>22837</v>
      </c>
      <c r="I33" s="12">
        <v>24687</v>
      </c>
      <c r="J33" s="12">
        <v>24194</v>
      </c>
      <c r="K33" s="12">
        <v>21597</v>
      </c>
      <c r="L33" s="12">
        <v>22762</v>
      </c>
      <c r="M33" s="12">
        <v>22847</v>
      </c>
      <c r="N33" s="5"/>
      <c r="O33" s="5"/>
      <c r="P33" s="5"/>
    </row>
    <row r="34" spans="2:16">
      <c r="B34" s="14" t="s">
        <v>7</v>
      </c>
      <c r="C34" s="12">
        <v>52383</v>
      </c>
      <c r="D34" s="12">
        <v>53071</v>
      </c>
      <c r="E34" s="12">
        <v>51299</v>
      </c>
      <c r="F34" s="12">
        <v>50448</v>
      </c>
      <c r="G34" s="12">
        <v>50150</v>
      </c>
      <c r="H34" s="12">
        <v>49398</v>
      </c>
      <c r="I34" s="12">
        <v>50050</v>
      </c>
      <c r="J34" s="12">
        <v>50706</v>
      </c>
      <c r="K34" s="12">
        <v>45116</v>
      </c>
      <c r="L34" s="12">
        <v>48694</v>
      </c>
      <c r="M34" s="12">
        <v>52393</v>
      </c>
      <c r="N34" s="5"/>
      <c r="O34" s="5"/>
      <c r="P34" s="5"/>
    </row>
    <row r="35" spans="2:16">
      <c r="B35" s="14" t="s">
        <v>8</v>
      </c>
      <c r="C35" s="12">
        <v>60044</v>
      </c>
      <c r="D35" s="12">
        <v>55094</v>
      </c>
      <c r="E35" s="12">
        <v>58001</v>
      </c>
      <c r="F35" s="12">
        <v>55567</v>
      </c>
      <c r="G35" s="12">
        <v>55908</v>
      </c>
      <c r="H35" s="12">
        <v>54966</v>
      </c>
      <c r="I35" s="12">
        <v>58100</v>
      </c>
      <c r="J35" s="12">
        <v>56370</v>
      </c>
      <c r="K35" s="12">
        <v>50547</v>
      </c>
      <c r="L35" s="12">
        <v>55423</v>
      </c>
      <c r="M35" s="12">
        <v>56792</v>
      </c>
      <c r="N35" s="5"/>
      <c r="O35" s="5"/>
      <c r="P35" s="5"/>
    </row>
    <row r="36" spans="2:16">
      <c r="B36" s="14" t="s">
        <v>9</v>
      </c>
      <c r="C36" s="12">
        <v>75724</v>
      </c>
      <c r="D36" s="12">
        <v>77284</v>
      </c>
      <c r="E36" s="12">
        <v>73072</v>
      </c>
      <c r="F36" s="12">
        <v>71996</v>
      </c>
      <c r="G36" s="12">
        <v>72408</v>
      </c>
      <c r="H36" s="12">
        <v>70799</v>
      </c>
      <c r="I36" s="12">
        <v>71500</v>
      </c>
      <c r="J36" s="12">
        <v>73113</v>
      </c>
      <c r="K36" s="12">
        <v>59696</v>
      </c>
      <c r="L36" s="12">
        <v>64302</v>
      </c>
      <c r="M36" s="12">
        <v>61206</v>
      </c>
      <c r="N36" s="5"/>
      <c r="O36" s="5"/>
      <c r="P36" s="5"/>
    </row>
    <row r="37" spans="2:16">
      <c r="B37" s="14" t="s">
        <v>10</v>
      </c>
      <c r="C37" s="12">
        <v>84840</v>
      </c>
      <c r="D37" s="12">
        <v>85352</v>
      </c>
      <c r="E37" s="12">
        <v>84176</v>
      </c>
      <c r="F37" s="12">
        <v>85390</v>
      </c>
      <c r="G37" s="12">
        <v>88804</v>
      </c>
      <c r="H37" s="12">
        <v>85812</v>
      </c>
      <c r="I37" s="12">
        <v>90161</v>
      </c>
      <c r="J37" s="12">
        <v>90955</v>
      </c>
      <c r="K37" s="12">
        <v>78605</v>
      </c>
      <c r="L37" s="12">
        <v>90102</v>
      </c>
      <c r="M37" s="12">
        <v>91614</v>
      </c>
      <c r="N37" s="5"/>
      <c r="O37" s="5"/>
      <c r="P37" s="5"/>
    </row>
    <row r="38" spans="2:16">
      <c r="B38" s="14" t="s">
        <v>11</v>
      </c>
      <c r="C38" s="12">
        <v>101657</v>
      </c>
      <c r="D38" s="12">
        <v>102257</v>
      </c>
      <c r="E38" s="12">
        <v>100143</v>
      </c>
      <c r="F38" s="12">
        <v>100271</v>
      </c>
      <c r="G38" s="12">
        <v>105317</v>
      </c>
      <c r="H38" s="12">
        <v>106961</v>
      </c>
      <c r="I38" s="12">
        <v>104596</v>
      </c>
      <c r="J38" s="12">
        <v>107141</v>
      </c>
      <c r="K38" s="12">
        <v>96459</v>
      </c>
      <c r="L38" s="12">
        <v>96549</v>
      </c>
      <c r="M38" s="12">
        <v>102376</v>
      </c>
      <c r="N38" s="5"/>
      <c r="O38" s="5"/>
      <c r="P38" s="5"/>
    </row>
    <row r="39" spans="2:16">
      <c r="B39" s="14" t="s">
        <v>12</v>
      </c>
      <c r="C39" s="12">
        <v>138096</v>
      </c>
      <c r="D39" s="12">
        <v>134545</v>
      </c>
      <c r="E39" s="12">
        <v>133565</v>
      </c>
      <c r="F39" s="12">
        <v>133630</v>
      </c>
      <c r="G39" s="12">
        <v>132623</v>
      </c>
      <c r="H39" s="12">
        <v>130224</v>
      </c>
      <c r="I39" s="12">
        <v>129228</v>
      </c>
      <c r="J39" s="12">
        <v>127329</v>
      </c>
      <c r="K39" s="12">
        <v>108601</v>
      </c>
      <c r="L39" s="12">
        <v>109681</v>
      </c>
      <c r="M39" s="12">
        <v>114235</v>
      </c>
      <c r="N39" s="5"/>
      <c r="O39" s="5"/>
      <c r="P39" s="5"/>
    </row>
    <row r="40" spans="2:16">
      <c r="B40" s="14" t="s">
        <v>13</v>
      </c>
      <c r="C40" s="15">
        <v>73020</v>
      </c>
      <c r="D40" s="15">
        <v>71917</v>
      </c>
      <c r="E40" s="15">
        <v>76098</v>
      </c>
      <c r="F40" s="15">
        <v>85998</v>
      </c>
      <c r="G40" s="15">
        <v>85896</v>
      </c>
      <c r="H40" s="15">
        <v>85734</v>
      </c>
      <c r="I40" s="15">
        <v>88765</v>
      </c>
      <c r="J40" s="15">
        <v>87451</v>
      </c>
      <c r="K40" s="15">
        <v>76352</v>
      </c>
      <c r="L40" s="15">
        <v>77451</v>
      </c>
      <c r="M40" s="15">
        <v>83864</v>
      </c>
      <c r="N40" s="5"/>
      <c r="O40" s="5"/>
      <c r="P40" s="5"/>
    </row>
    <row r="41" spans="2:16" ht="15">
      <c r="B41" s="16" t="s">
        <v>16</v>
      </c>
      <c r="C41" s="17">
        <v>642296</v>
      </c>
      <c r="D41" s="17">
        <v>633393</v>
      </c>
      <c r="E41" s="17">
        <v>632188</v>
      </c>
      <c r="F41" s="17">
        <v>636917</v>
      </c>
      <c r="G41" s="17">
        <v>644546</v>
      </c>
      <c r="H41" s="17">
        <v>636972</v>
      </c>
      <c r="I41" s="17">
        <v>646477</v>
      </c>
      <c r="J41" s="17">
        <v>646960</v>
      </c>
      <c r="K41" s="17">
        <v>561650</v>
      </c>
      <c r="L41" s="17">
        <v>593528</v>
      </c>
      <c r="M41" s="17">
        <v>617600</v>
      </c>
      <c r="N41" s="5"/>
      <c r="O41" s="5"/>
      <c r="P41" s="5"/>
    </row>
    <row r="42" spans="2:16">
      <c r="B42" s="14"/>
      <c r="C42" s="5"/>
      <c r="D42" s="5"/>
      <c r="E42" s="5"/>
      <c r="F42" s="5"/>
      <c r="G42" s="5"/>
      <c r="H42" s="5"/>
      <c r="I42" s="5"/>
      <c r="J42" s="5"/>
      <c r="K42" s="12"/>
      <c r="L42" s="5"/>
      <c r="M42" s="12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18"/>
      <c r="L43" s="5"/>
      <c r="M43" s="5"/>
      <c r="N43" s="5"/>
      <c r="O43" s="5"/>
      <c r="P43" s="5"/>
    </row>
  </sheetData>
  <mergeCells count="2">
    <mergeCell ref="B7:O7"/>
    <mergeCell ref="B8:O8"/>
  </mergeCells>
  <pageMargins left="0.7" right="0.7" top="0.75" bottom="0.75" header="0.3" footer="0.3"/>
  <pageSetup paperSize="9" orientation="portrait" r:id="rId1"/>
  <ignoredErrors>
    <ignoredError sqref="B14 B32" twoDigitTextYear="1"/>
    <ignoredError sqref="H11:H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D0BC43-B672-44A0-85B3-10A5070C256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b304e8da-070f-413a-89c8-6e99405170b0"/>
    <ds:schemaRef ds:uri="3b23351c-6ed6-444c-a66b-e3c1876fb1b1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DEF0806F-C390-4FC2-90C2-F5B5D6E26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90117B-787A-4E44-8994-9DC297D34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2024-03-19T12:24:19Z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