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7_75+/"/>
    </mc:Choice>
  </mc:AlternateContent>
  <xr:revisionPtr revIDLastSave="13" documentId="11_6D220ABFFBB68DA877B325A64528C2AB38D0CE4C" xr6:coauthVersionLast="47" xr6:coauthVersionMax="47" xr10:uidLastSave="{BAF02E73-257E-42FC-A647-6C92A84E0670}"/>
  <bookViews>
    <workbookView xWindow="49485" yWindow="3615" windowWidth="28800" windowHeight="15375" xr2:uid="{00000000-000D-0000-FFFF-FFFF00000000}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2" l="1"/>
  <c r="R21" i="2"/>
  <c r="M34" i="2" l="1"/>
  <c r="M33" i="2"/>
  <c r="M23" i="2"/>
  <c r="M20" i="2"/>
  <c r="M17" i="2"/>
  <c r="M14" i="2"/>
  <c r="L34" i="2"/>
  <c r="K34" i="2"/>
  <c r="J34" i="2"/>
  <c r="L33" i="2"/>
  <c r="K33" i="2"/>
  <c r="J33" i="2"/>
  <c r="L23" i="2"/>
  <c r="K23" i="2"/>
  <c r="J23" i="2"/>
  <c r="L20" i="2"/>
  <c r="K20" i="2"/>
  <c r="J20" i="2"/>
  <c r="L17" i="2"/>
  <c r="K17" i="2"/>
  <c r="J17" i="2"/>
  <c r="L14" i="2"/>
  <c r="K14" i="2"/>
  <c r="J14" i="2"/>
  <c r="H34" i="2"/>
  <c r="G34" i="2"/>
  <c r="H33" i="2"/>
  <c r="G33" i="2"/>
  <c r="H32" i="2"/>
  <c r="G32" i="2"/>
  <c r="H29" i="2"/>
  <c r="G29" i="2"/>
  <c r="H26" i="2"/>
  <c r="G26" i="2"/>
  <c r="H23" i="2"/>
  <c r="G23" i="2"/>
  <c r="H20" i="2"/>
  <c r="G20" i="2"/>
  <c r="H17" i="2"/>
  <c r="G17" i="2"/>
  <c r="H14" i="2"/>
  <c r="G14" i="2"/>
  <c r="F34" i="2"/>
  <c r="E34" i="2"/>
  <c r="D34" i="2"/>
  <c r="F33" i="2"/>
  <c r="E33" i="2"/>
  <c r="D33" i="2"/>
  <c r="F32" i="2"/>
  <c r="E32" i="2"/>
  <c r="D32" i="2"/>
  <c r="F29" i="2"/>
  <c r="E29" i="2"/>
  <c r="D29" i="2"/>
  <c r="F26" i="2"/>
  <c r="E26" i="2"/>
  <c r="D26" i="2"/>
  <c r="F23" i="2"/>
  <c r="E23" i="2"/>
  <c r="D23" i="2"/>
  <c r="F20" i="2"/>
  <c r="E20" i="2"/>
  <c r="D20" i="2"/>
  <c r="F17" i="2"/>
  <c r="E17" i="2"/>
  <c r="D17" i="2"/>
  <c r="F14" i="2"/>
  <c r="E14" i="2"/>
  <c r="D14" i="2"/>
  <c r="G35" i="2" l="1"/>
  <c r="H35" i="2"/>
  <c r="F35" i="2"/>
  <c r="M35" i="2"/>
  <c r="D35" i="2"/>
  <c r="E35" i="2"/>
  <c r="K35" i="2"/>
  <c r="L35" i="2"/>
  <c r="J35" i="2"/>
  <c r="S34" i="2"/>
  <c r="N34" i="2"/>
  <c r="S33" i="2"/>
  <c r="Q33" i="2"/>
  <c r="N33" i="2"/>
  <c r="P33" i="2" s="1"/>
  <c r="Q31" i="2"/>
  <c r="I31" i="2"/>
  <c r="Q30" i="2"/>
  <c r="I30" i="2"/>
  <c r="Q28" i="2"/>
  <c r="I28" i="2"/>
  <c r="Q27" i="2"/>
  <c r="I27" i="2"/>
  <c r="Q25" i="2"/>
  <c r="I25" i="2"/>
  <c r="Q24" i="2"/>
  <c r="I24" i="2"/>
  <c r="S23" i="2"/>
  <c r="N23" i="2"/>
  <c r="O22" i="2"/>
  <c r="I22" i="2"/>
  <c r="O21" i="2"/>
  <c r="I21" i="2"/>
  <c r="S20" i="2"/>
  <c r="N20" i="2"/>
  <c r="R19" i="2"/>
  <c r="Q19" i="2"/>
  <c r="P19" i="2"/>
  <c r="O19" i="2"/>
  <c r="I19" i="2"/>
  <c r="R18" i="2"/>
  <c r="Q18" i="2"/>
  <c r="P18" i="2"/>
  <c r="O18" i="2"/>
  <c r="I18" i="2"/>
  <c r="S17" i="2"/>
  <c r="N17" i="2"/>
  <c r="R16" i="2"/>
  <c r="Q16" i="2"/>
  <c r="P16" i="2"/>
  <c r="O16" i="2"/>
  <c r="I16" i="2"/>
  <c r="R15" i="2"/>
  <c r="Q15" i="2"/>
  <c r="P15" i="2"/>
  <c r="O15" i="2"/>
  <c r="I15" i="2"/>
  <c r="S14" i="2"/>
  <c r="N14" i="2"/>
  <c r="R13" i="2"/>
  <c r="Q13" i="2"/>
  <c r="P13" i="2"/>
  <c r="O13" i="2"/>
  <c r="I13" i="2"/>
  <c r="R12" i="2"/>
  <c r="Q12" i="2"/>
  <c r="P12" i="2"/>
  <c r="O12" i="2"/>
  <c r="I12" i="2"/>
  <c r="I29" i="2" l="1"/>
  <c r="O14" i="2"/>
  <c r="O17" i="2"/>
  <c r="O20" i="2"/>
  <c r="I32" i="2"/>
  <c r="I17" i="2"/>
  <c r="I20" i="2"/>
  <c r="I26" i="2"/>
  <c r="I23" i="2"/>
  <c r="O23" i="2"/>
  <c r="S35" i="2"/>
  <c r="I34" i="2"/>
  <c r="P34" i="2"/>
  <c r="R34" i="2"/>
  <c r="I14" i="2"/>
  <c r="Q34" i="2"/>
  <c r="O33" i="2"/>
  <c r="O34" i="2"/>
  <c r="I33" i="2"/>
  <c r="R33" i="2"/>
  <c r="N35" i="2"/>
  <c r="I35" i="2" l="1"/>
  <c r="O35" i="2"/>
</calcChain>
</file>

<file path=xl/sharedStrings.xml><?xml version="1.0" encoding="utf-8"?>
<sst xmlns="http://schemas.openxmlformats.org/spreadsheetml/2006/main" count="126" uniqueCount="27">
  <si>
    <t>CHdN</t>
  </si>
  <si>
    <t xml:space="preserve">Nbre de journées personnes âgées ≥ 75 ans </t>
  </si>
  <si>
    <t>Total journées</t>
  </si>
  <si>
    <t>CHL</t>
  </si>
  <si>
    <t>% journées des ≥ 75 ans dans le total des journées</t>
  </si>
  <si>
    <t>CHEM</t>
  </si>
  <si>
    <t>HRS</t>
  </si>
  <si>
    <t>NA</t>
  </si>
  <si>
    <t>CHK</t>
  </si>
  <si>
    <t>ZITHA</t>
  </si>
  <si>
    <t>CSM</t>
  </si>
  <si>
    <t>TOTAL</t>
  </si>
  <si>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</si>
  <si>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</si>
  <si>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 xml:space="preserve">Remarque : Les données entre [] correspondent à des sommes fictives car la fusion des HRS n'avait pas encore eu lieu. </t>
  </si>
  <si>
    <t>Unités : Nombre de journées</t>
  </si>
  <si>
    <t>Moy. 
2012-16</t>
  </si>
  <si>
    <t>Moy.
2017-21</t>
  </si>
  <si>
    <t>Croissance 
ann. moy. 2012- 21</t>
  </si>
  <si>
    <t>Evol.
2012-16</t>
  </si>
  <si>
    <t>Evol.
2017-21</t>
  </si>
  <si>
    <t>2022 (p)</t>
  </si>
  <si>
    <t>Tableau : Evolution des journées d'hospitalisations des patients âgés de 75 ans et plus et part dans le total des journées, par établissement, 2012-2022</t>
  </si>
  <si>
    <t>Référence : Carte sanitaire 2023</t>
  </si>
  <si>
    <t>Années de référence : 2012-2022</t>
  </si>
  <si>
    <t>Indicateurs</t>
  </si>
  <si>
    <t>Etablis-
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</si>
</sst>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[&gt;=0]\+0.0%;[&lt;0]\-0.0%"/>
    <numFmt numFmtId="166" formatCode="0.0%"/>
    <numFmt numFmtId="167" formatCode="&quot;[&quot;#,##0&quot;]&quot;;&quot;[-&quot;#,##0&quot;]&quot;"/>
    <numFmt numFmtId="168" formatCode="[&gt;=0]\+0.0%&quot;*&quot;;[&lt;0]\-0.0%&quot;*&quot;"/>
    <numFmt numFmtId="169" formatCode="&quot;[&quot;0.0%&quot;]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color theme="3" tint="-0.499984740745262"/>
      <name val="HelveticaNeueLT Std"/>
      <family val="2"/>
    </font>
    <font>
      <sz val="9"/>
      <color theme="3" tint="-0.499984740745262"/>
      <name val="HelveticaNeueLT Std"/>
      <family val="2"/>
    </font>
    <font>
      <b/>
      <sz val="10"/>
      <color theme="0"/>
      <name val="HelveticaNeueLT Std"/>
      <family val="2"/>
    </font>
    <font>
      <i/>
      <sz val="9"/>
      <color theme="1"/>
      <name val="HelveticaNeueLT Std"/>
      <family val="2"/>
    </font>
    <font>
      <b/>
      <sz val="9"/>
      <color theme="1"/>
      <name val="HelveticaNeueLT Std"/>
      <family val="2"/>
    </font>
    <font>
      <b/>
      <i/>
      <sz val="9"/>
      <color theme="1"/>
      <name val="HelveticaNeueLT Std"/>
      <family val="2"/>
    </font>
    <font>
      <sz val="11"/>
      <color rgb="FFFF0000"/>
      <name val="HelveticaNeueLT Std"/>
      <family val="2"/>
    </font>
    <font>
      <i/>
      <sz val="11"/>
      <name val="HelveticaNeueLT Std"/>
      <family val="2"/>
    </font>
    <font>
      <sz val="9"/>
      <color theme="1"/>
      <name val="HelveticaNeueLT Std"/>
    </font>
    <font>
      <b/>
      <sz val="9"/>
      <color theme="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9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ck">
        <color theme="1"/>
      </right>
      <top style="dotted">
        <color theme="1"/>
      </top>
      <bottom/>
      <diagonal/>
    </border>
    <border>
      <left style="thick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ck">
        <color theme="1"/>
      </right>
      <top/>
      <bottom style="dotted">
        <color theme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0" borderId="0" xfId="0" applyFont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 applyBorder="1"/>
    <xf numFmtId="0" fontId="6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8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165" fontId="4" fillId="4" borderId="0" xfId="1" applyNumberFormat="1" applyFont="1" applyFill="1" applyBorder="1" applyAlignment="1">
      <alignment horizontal="center"/>
    </xf>
    <xf numFmtId="166" fontId="9" fillId="4" borderId="0" xfId="1" applyNumberFormat="1" applyFont="1" applyFill="1" applyBorder="1" applyAlignment="1">
      <alignment horizontal="center"/>
    </xf>
    <xf numFmtId="3" fontId="4" fillId="4" borderId="0" xfId="1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0" fontId="10" fillId="4" borderId="0" xfId="0" applyFont="1" applyFill="1" applyBorder="1"/>
    <xf numFmtId="3" fontId="10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5" fontId="10" fillId="4" borderId="0" xfId="1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6" fontId="9" fillId="4" borderId="2" xfId="1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center"/>
    </xf>
    <xf numFmtId="3" fontId="4" fillId="4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0" fontId="10" fillId="4" borderId="4" xfId="0" applyFont="1" applyFill="1" applyBorder="1"/>
    <xf numFmtId="166" fontId="11" fillId="4" borderId="4" xfId="1" applyNumberFormat="1" applyFont="1" applyFill="1" applyBorder="1" applyAlignment="1">
      <alignment horizontal="center"/>
    </xf>
    <xf numFmtId="165" fontId="10" fillId="4" borderId="4" xfId="1" applyNumberFormat="1" applyFont="1" applyFill="1" applyBorder="1" applyAlignment="1">
      <alignment horizontal="center"/>
    </xf>
    <xf numFmtId="166" fontId="11" fillId="4" borderId="5" xfId="1" applyNumberFormat="1" applyFont="1" applyFill="1" applyBorder="1" applyAlignment="1">
      <alignment horizontal="center"/>
    </xf>
    <xf numFmtId="0" fontId="10" fillId="4" borderId="7" xfId="0" applyFont="1" applyFill="1" applyBorder="1"/>
    <xf numFmtId="3" fontId="10" fillId="4" borderId="7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5" fontId="10" fillId="4" borderId="7" xfId="1" applyNumberFormat="1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4" fillId="2" borderId="12" xfId="0" applyFont="1" applyFill="1" applyBorder="1"/>
    <xf numFmtId="3" fontId="4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/>
    <xf numFmtId="166" fontId="9" fillId="2" borderId="15" xfId="1" applyNumberFormat="1" applyFont="1" applyFill="1" applyBorder="1" applyAlignment="1">
      <alignment horizontal="center"/>
    </xf>
    <xf numFmtId="166" fontId="4" fillId="2" borderId="15" xfId="1" applyNumberFormat="1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166" fontId="4" fillId="2" borderId="16" xfId="1" applyNumberFormat="1" applyFont="1" applyFill="1" applyBorder="1" applyAlignment="1">
      <alignment horizontal="center"/>
    </xf>
    <xf numFmtId="169" fontId="9" fillId="2" borderId="0" xfId="1" applyNumberFormat="1" applyFont="1" applyFill="1" applyBorder="1" applyAlignment="1">
      <alignment horizontal="center"/>
    </xf>
    <xf numFmtId="168" fontId="14" fillId="2" borderId="0" xfId="1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vertical="center"/>
    </xf>
    <xf numFmtId="0" fontId="15" fillId="3" borderId="1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topLeftCell="A4" zoomScale="120" zoomScaleNormal="120" workbookViewId="0">
      <selection activeCell="C7" sqref="C7"/>
    </sheetView>
  </sheetViews>
  <sheetFormatPr baseColWidth="10" defaultColWidth="9.28515625" defaultRowHeight="14.25"/>
  <cols>
    <col min="1" max="1" width="9.28515625" style="2"/>
    <col min="2" max="2" width="7.85546875" style="2" customWidth="1"/>
    <col min="3" max="3" width="41.5703125" style="2" bestFit="1" customWidth="1"/>
    <col min="4" max="8" width="8.140625" style="2" hidden="1" customWidth="1"/>
    <col min="9" max="9" width="10.85546875" style="2" customWidth="1"/>
    <col min="10" max="10" width="8.28515625" style="2" customWidth="1"/>
    <col min="11" max="14" width="7.7109375" style="2" customWidth="1"/>
    <col min="15" max="15" width="9" style="2" customWidth="1"/>
    <col min="16" max="16" width="11" style="2" customWidth="1"/>
    <col min="17" max="19" width="7.7109375" style="2" customWidth="1"/>
    <col min="20" max="16384" width="9.28515625" style="2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>
      <c r="A2" s="1"/>
      <c r="B2" s="3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>
      <c r="A4" s="1"/>
      <c r="B4" s="4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</row>
    <row r="5" spans="1:24">
      <c r="A5" s="1"/>
      <c r="B5" s="6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</row>
    <row r="6" spans="1:24">
      <c r="A6" s="1"/>
      <c r="B6" s="4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</row>
    <row r="7" spans="1:24" s="10" customFormat="1">
      <c r="A7" s="7"/>
      <c r="B7" s="8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9"/>
    </row>
    <row r="8" spans="1:24" s="10" customFormat="1">
      <c r="A8" s="7"/>
      <c r="B8" s="8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9"/>
      <c r="X8" s="9"/>
    </row>
    <row r="9" spans="1:24" s="10" customFormat="1">
      <c r="A9" s="7"/>
      <c r="B9" s="8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9"/>
    </row>
    <row r="10" spans="1:24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</row>
    <row r="11" spans="1:24" ht="49.5" customHeight="1" thickTop="1">
      <c r="A11" s="1"/>
      <c r="B11" s="70" t="s">
        <v>26</v>
      </c>
      <c r="C11" s="69" t="s">
        <v>25</v>
      </c>
      <c r="D11" s="55">
        <v>2012</v>
      </c>
      <c r="E11" s="55">
        <v>2013</v>
      </c>
      <c r="F11" s="55">
        <v>2014</v>
      </c>
      <c r="G11" s="55">
        <v>2015</v>
      </c>
      <c r="H11" s="55">
        <v>2016</v>
      </c>
      <c r="I11" s="71" t="s">
        <v>16</v>
      </c>
      <c r="J11" s="72">
        <v>2017</v>
      </c>
      <c r="K11" s="72">
        <v>2018</v>
      </c>
      <c r="L11" s="72">
        <v>2019</v>
      </c>
      <c r="M11" s="72">
        <v>2020</v>
      </c>
      <c r="N11" s="72">
        <v>2021</v>
      </c>
      <c r="O11" s="71" t="s">
        <v>17</v>
      </c>
      <c r="P11" s="71" t="s">
        <v>18</v>
      </c>
      <c r="Q11" s="71" t="s">
        <v>19</v>
      </c>
      <c r="R11" s="71" t="s">
        <v>20</v>
      </c>
      <c r="S11" s="73" t="s">
        <v>21</v>
      </c>
      <c r="T11" s="1"/>
      <c r="U11" s="1"/>
      <c r="V11" s="1"/>
    </row>
    <row r="12" spans="1:24">
      <c r="A12" s="1"/>
      <c r="B12" s="74" t="s">
        <v>0</v>
      </c>
      <c r="C12" s="25" t="s">
        <v>1</v>
      </c>
      <c r="D12" s="26">
        <v>34653</v>
      </c>
      <c r="E12" s="26">
        <v>35581</v>
      </c>
      <c r="F12" s="26">
        <v>35804</v>
      </c>
      <c r="G12" s="26">
        <v>35933</v>
      </c>
      <c r="H12" s="26">
        <v>37350</v>
      </c>
      <c r="I12" s="27">
        <f>AVERAGE(D12:H12)</f>
        <v>35864.199999999997</v>
      </c>
      <c r="J12" s="26">
        <v>36148</v>
      </c>
      <c r="K12" s="26">
        <v>35057</v>
      </c>
      <c r="L12" s="26">
        <v>36634</v>
      </c>
      <c r="M12" s="26">
        <v>35697</v>
      </c>
      <c r="N12" s="26">
        <v>35737</v>
      </c>
      <c r="O12" s="27">
        <f>AVERAGE(J12:N12)</f>
        <v>35854.6</v>
      </c>
      <c r="P12" s="28">
        <f>((N12/D12)^(1/9))-1</f>
        <v>3.4283372030026182E-3</v>
      </c>
      <c r="Q12" s="29">
        <f>(H12-D12)/D12</f>
        <v>7.7828759414769286E-2</v>
      </c>
      <c r="R12" s="29">
        <f>(N12-J12)/J12</f>
        <v>-1.1369923647228062E-2</v>
      </c>
      <c r="S12" s="37">
        <v>40938</v>
      </c>
      <c r="T12" s="1"/>
      <c r="U12" s="1"/>
      <c r="V12" s="1"/>
    </row>
    <row r="13" spans="1:24" hidden="1">
      <c r="A13" s="1"/>
      <c r="B13" s="74"/>
      <c r="C13" s="25" t="s">
        <v>2</v>
      </c>
      <c r="D13" s="26">
        <v>100419</v>
      </c>
      <c r="E13" s="26">
        <v>100634</v>
      </c>
      <c r="F13" s="26">
        <v>99321</v>
      </c>
      <c r="G13" s="26">
        <v>98795</v>
      </c>
      <c r="H13" s="26">
        <v>104005</v>
      </c>
      <c r="I13" s="27">
        <f>AVERAGE(D13:H13)</f>
        <v>100634.8</v>
      </c>
      <c r="J13" s="26">
        <v>100523</v>
      </c>
      <c r="K13" s="26">
        <v>100013</v>
      </c>
      <c r="L13" s="26">
        <v>103121</v>
      </c>
      <c r="M13" s="26">
        <v>92570</v>
      </c>
      <c r="N13" s="26">
        <v>98997</v>
      </c>
      <c r="O13" s="27">
        <f>AVERAGE(J13:N13)</f>
        <v>99044.800000000003</v>
      </c>
      <c r="P13" s="28">
        <f>((N13/D13)^(1/9))-1</f>
        <v>-1.5833990695314215E-3</v>
      </c>
      <c r="Q13" s="29">
        <f>(H13-D13)/D13</f>
        <v>3.5710373534888817E-2</v>
      </c>
      <c r="R13" s="29">
        <f>(N13-J13)/J13</f>
        <v>-1.5180605433582364E-2</v>
      </c>
      <c r="S13" s="37">
        <v>106772</v>
      </c>
      <c r="T13" s="1"/>
      <c r="U13" s="1"/>
      <c r="V13" s="1"/>
    </row>
    <row r="14" spans="1:24">
      <c r="A14" s="1"/>
      <c r="B14" s="74"/>
      <c r="C14" s="25" t="s">
        <v>4</v>
      </c>
      <c r="D14" s="30">
        <f t="shared" ref="D14:H14" si="0">D12/D13</f>
        <v>0.3450840976309264</v>
      </c>
      <c r="E14" s="30">
        <f t="shared" si="0"/>
        <v>0.35356837649303419</v>
      </c>
      <c r="F14" s="30">
        <f t="shared" si="0"/>
        <v>0.36048771156150261</v>
      </c>
      <c r="G14" s="30">
        <f t="shared" si="0"/>
        <v>0.36371273849891189</v>
      </c>
      <c r="H14" s="30">
        <f t="shared" si="0"/>
        <v>0.35911735012739771</v>
      </c>
      <c r="I14" s="30">
        <f t="shared" ref="I14" si="1">I12/I13</f>
        <v>0.35637970165390098</v>
      </c>
      <c r="J14" s="30">
        <f>J12/J13</f>
        <v>0.3595992956835749</v>
      </c>
      <c r="K14" s="30">
        <f>K12/K13</f>
        <v>0.35052443182386289</v>
      </c>
      <c r="L14" s="30">
        <f>L12/L13</f>
        <v>0.3552525673723102</v>
      </c>
      <c r="M14" s="30">
        <f>M12/M13</f>
        <v>0.38562169169277305</v>
      </c>
      <c r="N14" s="30">
        <f>N12/N13</f>
        <v>0.36099073709304325</v>
      </c>
      <c r="O14" s="30">
        <f>(O12/O13)</f>
        <v>0.36200386087911729</v>
      </c>
      <c r="P14" s="28"/>
      <c r="Q14" s="29"/>
      <c r="R14" s="29"/>
      <c r="S14" s="38">
        <f>S12/S13</f>
        <v>0.38341512756153301</v>
      </c>
      <c r="T14" s="1"/>
      <c r="U14" s="1"/>
      <c r="V14" s="1"/>
    </row>
    <row r="15" spans="1:24">
      <c r="A15" s="1"/>
      <c r="B15" s="75" t="s">
        <v>3</v>
      </c>
      <c r="C15" s="11" t="s">
        <v>1</v>
      </c>
      <c r="D15" s="12">
        <v>40465</v>
      </c>
      <c r="E15" s="12">
        <v>41627</v>
      </c>
      <c r="F15" s="12">
        <v>40815</v>
      </c>
      <c r="G15" s="12">
        <v>44237</v>
      </c>
      <c r="H15" s="12">
        <v>46836</v>
      </c>
      <c r="I15" s="13">
        <f>AVERAGE(D15:H15)</f>
        <v>42796</v>
      </c>
      <c r="J15" s="12">
        <v>47166</v>
      </c>
      <c r="K15" s="12">
        <v>46085</v>
      </c>
      <c r="L15" s="12">
        <v>48212</v>
      </c>
      <c r="M15" s="12">
        <v>43512</v>
      </c>
      <c r="N15" s="12">
        <v>45681</v>
      </c>
      <c r="O15" s="13">
        <f>AVERAGE(J15:N15)</f>
        <v>46131.199999999997</v>
      </c>
      <c r="P15" s="14">
        <f>((N15/D15)^(1/9))-1</f>
        <v>1.3562824464149692E-2</v>
      </c>
      <c r="Q15" s="15">
        <f>(H15-D15)/D15</f>
        <v>0.15744470530087731</v>
      </c>
      <c r="R15" s="15">
        <f>(N15-J15)/J15</f>
        <v>-3.1484543951151252E-2</v>
      </c>
      <c r="S15" s="39">
        <v>46200</v>
      </c>
      <c r="T15" s="1"/>
      <c r="U15" s="1"/>
      <c r="V15" s="1"/>
    </row>
    <row r="16" spans="1:24" hidden="1">
      <c r="A16" s="1"/>
      <c r="B16" s="75"/>
      <c r="C16" s="11" t="s">
        <v>2</v>
      </c>
      <c r="D16" s="12">
        <v>158704</v>
      </c>
      <c r="E16" s="12">
        <v>159804</v>
      </c>
      <c r="F16" s="12">
        <v>158170</v>
      </c>
      <c r="G16" s="12">
        <v>161004</v>
      </c>
      <c r="H16" s="12">
        <v>169160</v>
      </c>
      <c r="I16" s="13">
        <f>AVERAGE(D16:H16)</f>
        <v>161368.4</v>
      </c>
      <c r="J16" s="12">
        <v>170864</v>
      </c>
      <c r="K16" s="12">
        <v>170925</v>
      </c>
      <c r="L16" s="12">
        <v>174355</v>
      </c>
      <c r="M16" s="12">
        <v>160831</v>
      </c>
      <c r="N16" s="12">
        <v>170645</v>
      </c>
      <c r="O16" s="13">
        <f>AVERAGE(J16:N16)</f>
        <v>169524</v>
      </c>
      <c r="P16" s="14">
        <f>((N16/D16)^(1/9))-1</f>
        <v>8.0930781273103047E-3</v>
      </c>
      <c r="Q16" s="15">
        <f>(H16-D16)/D16</f>
        <v>6.5883657626776893E-2</v>
      </c>
      <c r="R16" s="15">
        <f>(N16-J16)/J16</f>
        <v>-1.2817211349377283E-3</v>
      </c>
      <c r="S16" s="39">
        <v>174752</v>
      </c>
      <c r="T16" s="1"/>
      <c r="U16" s="1"/>
      <c r="V16" s="1"/>
    </row>
    <row r="17" spans="1:22">
      <c r="A17" s="1"/>
      <c r="B17" s="75"/>
      <c r="C17" s="11" t="s">
        <v>4</v>
      </c>
      <c r="D17" s="16">
        <f t="shared" ref="D17:H17" si="2">D15/D16</f>
        <v>0.25497151930638168</v>
      </c>
      <c r="E17" s="16">
        <f t="shared" si="2"/>
        <v>0.26048784761332633</v>
      </c>
      <c r="F17" s="16">
        <f t="shared" si="2"/>
        <v>0.25804514130366063</v>
      </c>
      <c r="G17" s="16">
        <f t="shared" si="2"/>
        <v>0.27475714889071079</v>
      </c>
      <c r="H17" s="16">
        <f t="shared" si="2"/>
        <v>0.27687396547647197</v>
      </c>
      <c r="I17" s="16">
        <f t="shared" ref="I17" si="3">I15/I16</f>
        <v>0.26520681868321183</v>
      </c>
      <c r="J17" s="16">
        <f t="shared" ref="J17:O17" si="4">J15/J16</f>
        <v>0.27604410525330086</v>
      </c>
      <c r="K17" s="16">
        <f t="shared" si="4"/>
        <v>0.26962117887962556</v>
      </c>
      <c r="L17" s="16">
        <f t="shared" si="4"/>
        <v>0.27651630294514068</v>
      </c>
      <c r="M17" s="16">
        <f t="shared" si="4"/>
        <v>0.27054485764560315</v>
      </c>
      <c r="N17" s="16">
        <f t="shared" si="4"/>
        <v>0.26769609423071289</v>
      </c>
      <c r="O17" s="16">
        <f t="shared" si="4"/>
        <v>0.27212194143602086</v>
      </c>
      <c r="P17" s="14"/>
      <c r="Q17" s="15"/>
      <c r="R17" s="15"/>
      <c r="S17" s="40">
        <f>S15/S16</f>
        <v>0.26437465665629006</v>
      </c>
      <c r="T17" s="1"/>
      <c r="U17" s="1"/>
      <c r="V17" s="1"/>
    </row>
    <row r="18" spans="1:22">
      <c r="A18" s="1"/>
      <c r="B18" s="76" t="s">
        <v>5</v>
      </c>
      <c r="C18" s="25" t="s">
        <v>1</v>
      </c>
      <c r="D18" s="31">
        <v>61294</v>
      </c>
      <c r="E18" s="31">
        <v>60835</v>
      </c>
      <c r="F18" s="31">
        <v>60737</v>
      </c>
      <c r="G18" s="31">
        <v>66375</v>
      </c>
      <c r="H18" s="31">
        <v>66004</v>
      </c>
      <c r="I18" s="32">
        <f>AVERAGE(D18:H18)</f>
        <v>63049</v>
      </c>
      <c r="J18" s="31">
        <v>66825</v>
      </c>
      <c r="K18" s="31">
        <v>67533</v>
      </c>
      <c r="L18" s="31">
        <v>67095</v>
      </c>
      <c r="M18" s="31">
        <v>55272</v>
      </c>
      <c r="N18" s="31">
        <v>55300</v>
      </c>
      <c r="O18" s="32">
        <f>AVERAGE(J18:N18)</f>
        <v>62405</v>
      </c>
      <c r="P18" s="28">
        <f>((N18/D18)^(1/9))-1</f>
        <v>-1.136921532489632E-2</v>
      </c>
      <c r="Q18" s="29">
        <f>(H18-D18)/D18</f>
        <v>7.6842757855581298E-2</v>
      </c>
      <c r="R18" s="29">
        <f>(N18-J18)/J18</f>
        <v>-0.1724653946876169</v>
      </c>
      <c r="S18" s="41">
        <v>53546</v>
      </c>
      <c r="T18" s="1"/>
      <c r="U18" s="1"/>
      <c r="V18" s="1"/>
    </row>
    <row r="19" spans="1:22" hidden="1">
      <c r="A19" s="1"/>
      <c r="B19" s="76"/>
      <c r="C19" s="25" t="s">
        <v>2</v>
      </c>
      <c r="D19" s="31">
        <v>165226</v>
      </c>
      <c r="E19" s="31">
        <v>166744</v>
      </c>
      <c r="F19" s="31">
        <v>166316</v>
      </c>
      <c r="G19" s="31">
        <v>170264</v>
      </c>
      <c r="H19" s="31">
        <v>171127</v>
      </c>
      <c r="I19" s="32">
        <f>AVERAGE(D19:H19)</f>
        <v>167935.4</v>
      </c>
      <c r="J19" s="31">
        <v>169817</v>
      </c>
      <c r="K19" s="31">
        <v>170909</v>
      </c>
      <c r="L19" s="31">
        <v>169270</v>
      </c>
      <c r="M19" s="31">
        <v>136755</v>
      </c>
      <c r="N19" s="31">
        <v>144843</v>
      </c>
      <c r="O19" s="32">
        <f>AVERAGE(J19:N19)</f>
        <v>158318.79999999999</v>
      </c>
      <c r="P19" s="28">
        <f>((N19/D19)^(1/9))-1</f>
        <v>-1.452282665242266E-2</v>
      </c>
      <c r="Q19" s="29">
        <f>(H19-D19)/D19</f>
        <v>3.5714718022587244E-2</v>
      </c>
      <c r="R19" s="29">
        <f>(N19-J19)/J19</f>
        <v>-0.14706419263089091</v>
      </c>
      <c r="S19" s="41">
        <v>146037</v>
      </c>
      <c r="T19" s="1"/>
      <c r="U19" s="1"/>
      <c r="V19" s="1"/>
    </row>
    <row r="20" spans="1:22">
      <c r="A20" s="1"/>
      <c r="B20" s="76"/>
      <c r="C20" s="25" t="s">
        <v>4</v>
      </c>
      <c r="D20" s="30">
        <f t="shared" ref="D20:H20" si="5">D18/D19</f>
        <v>0.37097067047559101</v>
      </c>
      <c r="E20" s="30">
        <f t="shared" si="5"/>
        <v>0.36484071390874634</v>
      </c>
      <c r="F20" s="30">
        <f t="shared" si="5"/>
        <v>0.36519036051853099</v>
      </c>
      <c r="G20" s="30">
        <f t="shared" si="5"/>
        <v>0.38983578442888689</v>
      </c>
      <c r="H20" s="30">
        <f t="shared" si="5"/>
        <v>0.38570184716613976</v>
      </c>
      <c r="I20" s="30">
        <f t="shared" ref="I20:O20" si="6">I18/I19</f>
        <v>0.37543603075944681</v>
      </c>
      <c r="J20" s="30">
        <f t="shared" ref="J20:L20" si="7">J18/J19</f>
        <v>0.39351183921515515</v>
      </c>
      <c r="K20" s="30">
        <f t="shared" si="7"/>
        <v>0.39514010379792758</v>
      </c>
      <c r="L20" s="30">
        <f t="shared" si="7"/>
        <v>0.39637856678679034</v>
      </c>
      <c r="M20" s="30">
        <f>M18/M19</f>
        <v>0.40416803773171001</v>
      </c>
      <c r="N20" s="30">
        <f t="shared" si="6"/>
        <v>0.38179269968172436</v>
      </c>
      <c r="O20" s="30">
        <f t="shared" si="6"/>
        <v>0.39417302303958851</v>
      </c>
      <c r="P20" s="28"/>
      <c r="Q20" s="29"/>
      <c r="R20" s="29"/>
      <c r="S20" s="38">
        <f>S18/S19</f>
        <v>0.366660503844916</v>
      </c>
      <c r="T20" s="1"/>
      <c r="U20" s="1"/>
      <c r="V20" s="1"/>
    </row>
    <row r="21" spans="1:22">
      <c r="A21" s="1"/>
      <c r="B21" s="77" t="s">
        <v>6</v>
      </c>
      <c r="C21" s="11" t="s">
        <v>1</v>
      </c>
      <c r="D21" s="17">
        <v>74704</v>
      </c>
      <c r="E21" s="17">
        <v>68419</v>
      </c>
      <c r="F21" s="17">
        <v>72307</v>
      </c>
      <c r="G21" s="17">
        <v>73083</v>
      </c>
      <c r="H21" s="17">
        <v>68329</v>
      </c>
      <c r="I21" s="19">
        <f>AVERAGE(D21:H21)</f>
        <v>71368.399999999994</v>
      </c>
      <c r="J21" s="18">
        <v>65819</v>
      </c>
      <c r="K21" s="18">
        <v>69318</v>
      </c>
      <c r="L21" s="18">
        <v>62839</v>
      </c>
      <c r="M21" s="18">
        <v>50472</v>
      </c>
      <c r="N21" s="18">
        <v>50414</v>
      </c>
      <c r="O21" s="19">
        <f>AVERAGE(J21:N21)</f>
        <v>59772.4</v>
      </c>
      <c r="P21" s="20" t="s">
        <v>7</v>
      </c>
      <c r="Q21" s="20" t="s">
        <v>7</v>
      </c>
      <c r="R21" s="15">
        <f>(N21-J21)/J21</f>
        <v>-0.23405095793008099</v>
      </c>
      <c r="S21" s="42">
        <v>57415</v>
      </c>
      <c r="T21" s="1"/>
      <c r="U21" s="1"/>
      <c r="V21" s="1"/>
    </row>
    <row r="22" spans="1:22" hidden="1">
      <c r="A22" s="1"/>
      <c r="B22" s="77"/>
      <c r="C22" s="11" t="s">
        <v>2</v>
      </c>
      <c r="D22" s="17">
        <v>217947</v>
      </c>
      <c r="E22" s="17">
        <v>206211</v>
      </c>
      <c r="F22" s="17">
        <v>208381</v>
      </c>
      <c r="G22" s="17">
        <v>206854</v>
      </c>
      <c r="H22" s="17">
        <v>200254</v>
      </c>
      <c r="I22" s="19">
        <f>AVERAGE(D22:H22)</f>
        <v>207929.4</v>
      </c>
      <c r="J22" s="18">
        <v>195768</v>
      </c>
      <c r="K22" s="18">
        <v>204630</v>
      </c>
      <c r="L22" s="18">
        <v>200214</v>
      </c>
      <c r="M22" s="18">
        <v>171494</v>
      </c>
      <c r="N22" s="18">
        <v>179043</v>
      </c>
      <c r="O22" s="19">
        <f>AVERAGE(J22:N22)</f>
        <v>190229.8</v>
      </c>
      <c r="P22" s="68" t="s">
        <v>7</v>
      </c>
      <c r="Q22" s="20" t="s">
        <v>7</v>
      </c>
      <c r="R22" s="15">
        <f>(N22-J22)/J22</f>
        <v>-8.5432757141105792E-2</v>
      </c>
      <c r="S22" s="42">
        <v>190039</v>
      </c>
      <c r="T22" s="1"/>
      <c r="U22" s="1"/>
      <c r="V22" s="1"/>
    </row>
    <row r="23" spans="1:22">
      <c r="A23" s="1"/>
      <c r="B23" s="77"/>
      <c r="C23" s="11" t="s">
        <v>4</v>
      </c>
      <c r="D23" s="67">
        <f t="shared" ref="D23:H23" si="8">D21/D22</f>
        <v>0.34276223118464583</v>
      </c>
      <c r="E23" s="67">
        <f t="shared" si="8"/>
        <v>0.33179122355257479</v>
      </c>
      <c r="F23" s="67">
        <f t="shared" si="8"/>
        <v>0.34699420772527245</v>
      </c>
      <c r="G23" s="67">
        <f t="shared" si="8"/>
        <v>0.35330716350662789</v>
      </c>
      <c r="H23" s="67">
        <f t="shared" si="8"/>
        <v>0.34121166119028834</v>
      </c>
      <c r="I23" s="67">
        <f t="shared" ref="I23:O23" si="9">I21/I22</f>
        <v>0.34323380916791946</v>
      </c>
      <c r="J23" s="16">
        <f t="shared" ref="J23:L23" si="10">J21/J22</f>
        <v>0.33620918638388297</v>
      </c>
      <c r="K23" s="16">
        <f t="shared" si="10"/>
        <v>0.3387479841665445</v>
      </c>
      <c r="L23" s="16">
        <f t="shared" si="10"/>
        <v>0.31385917068736452</v>
      </c>
      <c r="M23" s="16">
        <f>M21/M22</f>
        <v>0.29430767257163515</v>
      </c>
      <c r="N23" s="16">
        <f t="shared" si="9"/>
        <v>0.28157481722267835</v>
      </c>
      <c r="O23" s="16">
        <f t="shared" si="9"/>
        <v>0.31421154834836607</v>
      </c>
      <c r="P23" s="14"/>
      <c r="Q23" s="15"/>
      <c r="R23" s="15"/>
      <c r="S23" s="40">
        <f>S21/S22</f>
        <v>0.30212219597030082</v>
      </c>
      <c r="T23" s="1"/>
      <c r="U23" s="1"/>
      <c r="V23" s="1"/>
    </row>
    <row r="24" spans="1:22">
      <c r="A24" s="1"/>
      <c r="B24" s="78" t="s">
        <v>8</v>
      </c>
      <c r="C24" s="56" t="s">
        <v>1</v>
      </c>
      <c r="D24" s="57">
        <v>33016</v>
      </c>
      <c r="E24" s="57">
        <v>30754</v>
      </c>
      <c r="F24" s="57">
        <v>28965</v>
      </c>
      <c r="G24" s="57">
        <v>31567</v>
      </c>
      <c r="H24" s="57">
        <v>31899</v>
      </c>
      <c r="I24" s="58">
        <f>AVERAGE(D24:H24)</f>
        <v>31240.2</v>
      </c>
      <c r="J24" s="59" t="s">
        <v>7</v>
      </c>
      <c r="K24" s="58" t="s">
        <v>7</v>
      </c>
      <c r="L24" s="59" t="s">
        <v>7</v>
      </c>
      <c r="M24" s="59" t="s">
        <v>7</v>
      </c>
      <c r="N24" s="59" t="s">
        <v>7</v>
      </c>
      <c r="O24" s="58" t="s">
        <v>7</v>
      </c>
      <c r="P24" s="60" t="s">
        <v>7</v>
      </c>
      <c r="Q24" s="60">
        <f>(H24-D24)/D24</f>
        <v>-3.3832081415071477E-2</v>
      </c>
      <c r="R24" s="60" t="s">
        <v>7</v>
      </c>
      <c r="S24" s="61" t="s">
        <v>7</v>
      </c>
      <c r="T24" s="1"/>
      <c r="U24" s="1"/>
      <c r="V24" s="1"/>
    </row>
    <row r="25" spans="1:22" hidden="1">
      <c r="A25" s="1"/>
      <c r="B25" s="79"/>
      <c r="C25" s="11" t="s">
        <v>2</v>
      </c>
      <c r="D25" s="12">
        <v>124804</v>
      </c>
      <c r="E25" s="12">
        <v>119364</v>
      </c>
      <c r="F25" s="12">
        <v>118024</v>
      </c>
      <c r="G25" s="12">
        <v>119758</v>
      </c>
      <c r="H25" s="12">
        <v>119061</v>
      </c>
      <c r="I25" s="13">
        <f>AVERAGE(D25:H25)</f>
        <v>120202.2</v>
      </c>
      <c r="J25" s="21" t="s">
        <v>7</v>
      </c>
      <c r="K25" s="13" t="s">
        <v>7</v>
      </c>
      <c r="L25" s="21" t="s">
        <v>7</v>
      </c>
      <c r="M25" s="21" t="s">
        <v>7</v>
      </c>
      <c r="N25" s="21" t="s">
        <v>7</v>
      </c>
      <c r="O25" s="13" t="s">
        <v>7</v>
      </c>
      <c r="P25" s="15" t="s">
        <v>7</v>
      </c>
      <c r="Q25" s="15">
        <f>(H25-D25)/D25</f>
        <v>-4.6016153328418963E-2</v>
      </c>
      <c r="R25" s="15" t="s">
        <v>7</v>
      </c>
      <c r="S25" s="43" t="s">
        <v>7</v>
      </c>
      <c r="T25" s="1"/>
      <c r="U25" s="1"/>
      <c r="V25" s="1"/>
    </row>
    <row r="26" spans="1:22">
      <c r="A26" s="1"/>
      <c r="B26" s="80"/>
      <c r="C26" s="62" t="s">
        <v>4</v>
      </c>
      <c r="D26" s="63">
        <f t="shared" ref="D26:H26" si="11">D24/D25</f>
        <v>0.26454280311528477</v>
      </c>
      <c r="E26" s="63">
        <f t="shared" si="11"/>
        <v>0.25764887235682449</v>
      </c>
      <c r="F26" s="63">
        <f t="shared" si="11"/>
        <v>0.24541618653833119</v>
      </c>
      <c r="G26" s="63">
        <f t="shared" si="11"/>
        <v>0.26358990631106066</v>
      </c>
      <c r="H26" s="63">
        <f t="shared" si="11"/>
        <v>0.26792148562501572</v>
      </c>
      <c r="I26" s="63">
        <f t="shared" ref="I26" si="12">I24/I25</f>
        <v>0.25989707343126833</v>
      </c>
      <c r="J26" s="64" t="s">
        <v>7</v>
      </c>
      <c r="K26" s="64" t="s">
        <v>7</v>
      </c>
      <c r="L26" s="64" t="s">
        <v>7</v>
      </c>
      <c r="M26" s="64" t="s">
        <v>7</v>
      </c>
      <c r="N26" s="64" t="s">
        <v>7</v>
      </c>
      <c r="O26" s="64" t="s">
        <v>7</v>
      </c>
      <c r="P26" s="65"/>
      <c r="Q26" s="65"/>
      <c r="R26" s="65"/>
      <c r="S26" s="66" t="s">
        <v>7</v>
      </c>
      <c r="T26" s="1"/>
      <c r="U26" s="1"/>
      <c r="V26" s="1"/>
    </row>
    <row r="27" spans="1:22">
      <c r="A27" s="1"/>
      <c r="B27" s="78" t="s">
        <v>9</v>
      </c>
      <c r="C27" s="56" t="s">
        <v>1</v>
      </c>
      <c r="D27" s="57">
        <v>27068</v>
      </c>
      <c r="E27" s="57">
        <v>24714</v>
      </c>
      <c r="F27" s="57">
        <v>24519</v>
      </c>
      <c r="G27" s="57">
        <v>22895</v>
      </c>
      <c r="H27" s="57">
        <v>18023</v>
      </c>
      <c r="I27" s="58">
        <f>AVERAGE(D27:H27)</f>
        <v>23443.8</v>
      </c>
      <c r="J27" s="59" t="s">
        <v>7</v>
      </c>
      <c r="K27" s="58" t="s">
        <v>7</v>
      </c>
      <c r="L27" s="59" t="s">
        <v>7</v>
      </c>
      <c r="M27" s="59" t="s">
        <v>7</v>
      </c>
      <c r="N27" s="59" t="s">
        <v>7</v>
      </c>
      <c r="O27" s="58" t="s">
        <v>7</v>
      </c>
      <c r="P27" s="60" t="s">
        <v>7</v>
      </c>
      <c r="Q27" s="60">
        <f>(H27-D27)/D27</f>
        <v>-0.33415841584158418</v>
      </c>
      <c r="R27" s="60" t="s">
        <v>7</v>
      </c>
      <c r="S27" s="61" t="s">
        <v>7</v>
      </c>
      <c r="T27" s="1"/>
      <c r="U27" s="1"/>
      <c r="V27" s="1"/>
    </row>
    <row r="28" spans="1:22" hidden="1">
      <c r="A28" s="1"/>
      <c r="B28" s="79"/>
      <c r="C28" s="11" t="s">
        <v>2</v>
      </c>
      <c r="D28" s="12">
        <v>68622</v>
      </c>
      <c r="E28" s="12">
        <v>64599</v>
      </c>
      <c r="F28" s="12">
        <v>64441</v>
      </c>
      <c r="G28" s="12">
        <v>60660</v>
      </c>
      <c r="H28" s="12">
        <v>55403</v>
      </c>
      <c r="I28" s="13">
        <f>AVERAGE(D28:H28)</f>
        <v>62745</v>
      </c>
      <c r="J28" s="21" t="s">
        <v>7</v>
      </c>
      <c r="K28" s="13" t="s">
        <v>7</v>
      </c>
      <c r="L28" s="21" t="s">
        <v>7</v>
      </c>
      <c r="M28" s="21" t="s">
        <v>7</v>
      </c>
      <c r="N28" s="21" t="s">
        <v>7</v>
      </c>
      <c r="O28" s="13" t="s">
        <v>7</v>
      </c>
      <c r="P28" s="15" t="s">
        <v>7</v>
      </c>
      <c r="Q28" s="15">
        <f>(H28-D28)/D28</f>
        <v>-0.19263501500976363</v>
      </c>
      <c r="R28" s="15" t="s">
        <v>7</v>
      </c>
      <c r="S28" s="43" t="s">
        <v>7</v>
      </c>
      <c r="T28" s="1"/>
      <c r="U28" s="1"/>
      <c r="V28" s="1"/>
    </row>
    <row r="29" spans="1:22">
      <c r="A29" s="1"/>
      <c r="B29" s="80"/>
      <c r="C29" s="62" t="s">
        <v>4</v>
      </c>
      <c r="D29" s="63">
        <f t="shared" ref="D29:H29" si="13">D27/D28</f>
        <v>0.39445075923173328</v>
      </c>
      <c r="E29" s="63">
        <f t="shared" si="13"/>
        <v>0.38257558166535088</v>
      </c>
      <c r="F29" s="63">
        <f t="shared" si="13"/>
        <v>0.38048757778432984</v>
      </c>
      <c r="G29" s="63">
        <f t="shared" si="13"/>
        <v>0.37743158588855918</v>
      </c>
      <c r="H29" s="63">
        <f t="shared" si="13"/>
        <v>0.32530729382885404</v>
      </c>
      <c r="I29" s="63">
        <f t="shared" ref="I29" si="14">I27/I28</f>
        <v>0.37363614630647857</v>
      </c>
      <c r="J29" s="64" t="s">
        <v>7</v>
      </c>
      <c r="K29" s="64" t="s">
        <v>7</v>
      </c>
      <c r="L29" s="64" t="s">
        <v>7</v>
      </c>
      <c r="M29" s="64" t="s">
        <v>7</v>
      </c>
      <c r="N29" s="64" t="s">
        <v>7</v>
      </c>
      <c r="O29" s="64" t="s">
        <v>7</v>
      </c>
      <c r="P29" s="65"/>
      <c r="Q29" s="65"/>
      <c r="R29" s="65"/>
      <c r="S29" s="66" t="s">
        <v>7</v>
      </c>
      <c r="T29" s="1"/>
      <c r="U29" s="1"/>
      <c r="V29" s="1"/>
    </row>
    <row r="30" spans="1:22">
      <c r="A30" s="1"/>
      <c r="B30" s="79" t="s">
        <v>10</v>
      </c>
      <c r="C30" s="11" t="s">
        <v>1</v>
      </c>
      <c r="D30" s="12">
        <v>14620</v>
      </c>
      <c r="E30" s="12">
        <v>12951</v>
      </c>
      <c r="F30" s="12">
        <v>18823</v>
      </c>
      <c r="G30" s="12">
        <v>18621</v>
      </c>
      <c r="H30" s="12">
        <v>18407</v>
      </c>
      <c r="I30" s="13">
        <f>AVERAGE(D30:H30)</f>
        <v>16684.400000000001</v>
      </c>
      <c r="J30" s="21" t="s">
        <v>7</v>
      </c>
      <c r="K30" s="13" t="s">
        <v>7</v>
      </c>
      <c r="L30" s="21" t="s">
        <v>7</v>
      </c>
      <c r="M30" s="21" t="s">
        <v>7</v>
      </c>
      <c r="N30" s="21" t="s">
        <v>7</v>
      </c>
      <c r="O30" s="13" t="s">
        <v>7</v>
      </c>
      <c r="P30" s="15" t="s">
        <v>7</v>
      </c>
      <c r="Q30" s="15">
        <f>(H30-D30)/D30</f>
        <v>0.25902872777017782</v>
      </c>
      <c r="R30" s="15" t="s">
        <v>7</v>
      </c>
      <c r="S30" s="43" t="s">
        <v>7</v>
      </c>
      <c r="T30" s="1"/>
      <c r="U30" s="1"/>
      <c r="V30" s="1"/>
    </row>
    <row r="31" spans="1:22" hidden="1">
      <c r="A31" s="1"/>
      <c r="B31" s="79"/>
      <c r="C31" s="11" t="s">
        <v>2</v>
      </c>
      <c r="D31" s="12">
        <v>24521</v>
      </c>
      <c r="E31" s="12">
        <v>22248</v>
      </c>
      <c r="F31" s="12">
        <v>25916</v>
      </c>
      <c r="G31" s="12">
        <v>26436</v>
      </c>
      <c r="H31" s="12">
        <v>25790</v>
      </c>
      <c r="I31" s="13">
        <f>AVERAGE(D31:H31)</f>
        <v>24982.2</v>
      </c>
      <c r="J31" s="21" t="s">
        <v>7</v>
      </c>
      <c r="K31" s="13" t="s">
        <v>7</v>
      </c>
      <c r="L31" s="21" t="s">
        <v>7</v>
      </c>
      <c r="M31" s="21" t="s">
        <v>7</v>
      </c>
      <c r="N31" s="21" t="s">
        <v>7</v>
      </c>
      <c r="O31" s="13" t="s">
        <v>7</v>
      </c>
      <c r="P31" s="15" t="s">
        <v>7</v>
      </c>
      <c r="Q31" s="15">
        <f>(H31-D31)/D31</f>
        <v>5.1751559887443413E-2</v>
      </c>
      <c r="R31" s="15" t="s">
        <v>7</v>
      </c>
      <c r="S31" s="43" t="s">
        <v>7</v>
      </c>
      <c r="T31" s="1"/>
      <c r="U31" s="1"/>
      <c r="V31" s="1"/>
    </row>
    <row r="32" spans="1:22">
      <c r="A32" s="1"/>
      <c r="B32" s="79"/>
      <c r="C32" s="11" t="s">
        <v>4</v>
      </c>
      <c r="D32" s="16">
        <f t="shared" ref="D32:H32" si="15">D30/D31</f>
        <v>0.5962236450389462</v>
      </c>
      <c r="E32" s="16">
        <f t="shared" si="15"/>
        <v>0.58211974110032361</v>
      </c>
      <c r="F32" s="16">
        <f t="shared" si="15"/>
        <v>0.72630807223336935</v>
      </c>
      <c r="G32" s="16">
        <f t="shared" si="15"/>
        <v>0.70438039037675892</v>
      </c>
      <c r="H32" s="16">
        <f t="shared" si="15"/>
        <v>0.71372625048468397</v>
      </c>
      <c r="I32" s="16">
        <f t="shared" ref="I32" si="16">I30/I31</f>
        <v>0.66785151027531608</v>
      </c>
      <c r="J32" s="22" t="s">
        <v>7</v>
      </c>
      <c r="K32" s="22" t="s">
        <v>7</v>
      </c>
      <c r="L32" s="22" t="s">
        <v>7</v>
      </c>
      <c r="M32" s="22" t="s">
        <v>7</v>
      </c>
      <c r="N32" s="22" t="s">
        <v>7</v>
      </c>
      <c r="O32" s="22" t="s">
        <v>7</v>
      </c>
      <c r="P32" s="15"/>
      <c r="Q32" s="15"/>
      <c r="R32" s="15"/>
      <c r="S32" s="44" t="s">
        <v>7</v>
      </c>
      <c r="T32" s="1"/>
      <c r="U32" s="1"/>
      <c r="V32" s="1"/>
    </row>
    <row r="33" spans="1:22">
      <c r="A33" s="1"/>
      <c r="B33" s="81" t="s">
        <v>11</v>
      </c>
      <c r="C33" s="50" t="s">
        <v>1</v>
      </c>
      <c r="D33" s="51">
        <f t="shared" ref="D33:F33" si="17">D30+D18+D27+D24+D15+D12</f>
        <v>211116</v>
      </c>
      <c r="E33" s="51">
        <f t="shared" si="17"/>
        <v>206462</v>
      </c>
      <c r="F33" s="51">
        <f t="shared" si="17"/>
        <v>209663</v>
      </c>
      <c r="G33" s="51">
        <f>G30+G18+G27+G24+G15+G12</f>
        <v>219628</v>
      </c>
      <c r="H33" s="51">
        <f>H30+H18+H27+H24+H15+H12</f>
        <v>218519</v>
      </c>
      <c r="I33" s="52">
        <f>AVERAGE(D33:H33)</f>
        <v>213077.6</v>
      </c>
      <c r="J33" s="51">
        <f>J12+J15+J18+J21</f>
        <v>215958</v>
      </c>
      <c r="K33" s="51">
        <f>K12+K15+K18+K21</f>
        <v>217993</v>
      </c>
      <c r="L33" s="51">
        <f>L12+L15+L18+L21</f>
        <v>214780</v>
      </c>
      <c r="M33" s="51">
        <f>M12+M15+M18+M21</f>
        <v>184953</v>
      </c>
      <c r="N33" s="51">
        <f>N12+N15+N18+N21</f>
        <v>187132</v>
      </c>
      <c r="O33" s="52">
        <f>AVERAGE(J33:N33)</f>
        <v>204163.20000000001</v>
      </c>
      <c r="P33" s="53">
        <f>((N33/D33)^(1/9))-1</f>
        <v>-1.3309906548075068E-2</v>
      </c>
      <c r="Q33" s="53">
        <f>(H33-D33)/D33</f>
        <v>3.5066030049830423E-2</v>
      </c>
      <c r="R33" s="53">
        <f>(N33-J33)/J33</f>
        <v>-0.13347965808166404</v>
      </c>
      <c r="S33" s="54">
        <f>S12+S15+S18+S21</f>
        <v>198099</v>
      </c>
      <c r="T33" s="1"/>
      <c r="U33" s="1"/>
      <c r="V33" s="1"/>
    </row>
    <row r="34" spans="1:22" hidden="1">
      <c r="A34" s="1"/>
      <c r="B34" s="74"/>
      <c r="C34" s="33" t="s">
        <v>2</v>
      </c>
      <c r="D34" s="34">
        <f t="shared" ref="D34:H34" si="18">D31+D19+D28+D25+D16+D13</f>
        <v>642296</v>
      </c>
      <c r="E34" s="34">
        <f t="shared" si="18"/>
        <v>633393</v>
      </c>
      <c r="F34" s="34">
        <f t="shared" si="18"/>
        <v>632188</v>
      </c>
      <c r="G34" s="34">
        <f t="shared" si="18"/>
        <v>636917</v>
      </c>
      <c r="H34" s="34">
        <f t="shared" si="18"/>
        <v>644546</v>
      </c>
      <c r="I34" s="35">
        <f>AVERAGE(D34:H34)</f>
        <v>637868</v>
      </c>
      <c r="J34" s="34">
        <f>J13+J16+J19+J22</f>
        <v>636972</v>
      </c>
      <c r="K34" s="34">
        <f>K13+K16+K19+K22</f>
        <v>646477</v>
      </c>
      <c r="L34" s="34">
        <f>L19+L16+L13+L22</f>
        <v>646960</v>
      </c>
      <c r="M34" s="34">
        <f>M13+M16+M19+M22</f>
        <v>561650</v>
      </c>
      <c r="N34" s="34">
        <f>N19+N16+N13+N22</f>
        <v>593528</v>
      </c>
      <c r="O34" s="35">
        <f>AVERAGE(J34:N34)</f>
        <v>617117.4</v>
      </c>
      <c r="P34" s="36">
        <f>((N34/D34)^(1/9))-1</f>
        <v>-8.735495883269162E-3</v>
      </c>
      <c r="Q34" s="36">
        <f>(H34-D34)/D34</f>
        <v>3.5030577802134841E-3</v>
      </c>
      <c r="R34" s="36">
        <f>(N34-J34)/J34</f>
        <v>-6.820393989060744E-2</v>
      </c>
      <c r="S34" s="45">
        <f>S13+S16+S19+S22</f>
        <v>617600</v>
      </c>
      <c r="T34" s="1"/>
      <c r="U34" s="1"/>
      <c r="V34" s="1"/>
    </row>
    <row r="35" spans="1:22" ht="15" thickBot="1">
      <c r="A35" s="1"/>
      <c r="B35" s="82"/>
      <c r="C35" s="46" t="s">
        <v>4</v>
      </c>
      <c r="D35" s="47">
        <f t="shared" ref="D35:H35" si="19">D33/D34</f>
        <v>0.32868957614557776</v>
      </c>
      <c r="E35" s="47">
        <f t="shared" si="19"/>
        <v>0.32596192253466649</v>
      </c>
      <c r="F35" s="47">
        <f t="shared" si="19"/>
        <v>0.3316465987965605</v>
      </c>
      <c r="G35" s="47">
        <f t="shared" si="19"/>
        <v>0.34482986009166028</v>
      </c>
      <c r="H35" s="47">
        <f t="shared" si="19"/>
        <v>0.33902778079454376</v>
      </c>
      <c r="I35" s="47">
        <f t="shared" ref="I35" si="20">I33/I34</f>
        <v>0.33404654254485255</v>
      </c>
      <c r="J35" s="47">
        <f t="shared" ref="J35:O35" si="21">J33/J34</f>
        <v>0.33903845066973115</v>
      </c>
      <c r="K35" s="47">
        <f t="shared" si="21"/>
        <v>0.33720147816550317</v>
      </c>
      <c r="L35" s="47">
        <f t="shared" si="21"/>
        <v>0.33198343019661186</v>
      </c>
      <c r="M35" s="47">
        <f t="shared" si="21"/>
        <v>0.32930294667497551</v>
      </c>
      <c r="N35" s="47">
        <f t="shared" si="21"/>
        <v>0.31528756857300749</v>
      </c>
      <c r="O35" s="47">
        <f t="shared" si="21"/>
        <v>0.33083364688793415</v>
      </c>
      <c r="P35" s="48"/>
      <c r="Q35" s="48"/>
      <c r="R35" s="48"/>
      <c r="S35" s="49">
        <f>S33/S34</f>
        <v>0.32075615284974091</v>
      </c>
      <c r="T35" s="1"/>
      <c r="U35" s="1"/>
      <c r="V35" s="1"/>
    </row>
    <row r="36" spans="1:22" ht="1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2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6">
    <mergeCell ref="B33:B35"/>
    <mergeCell ref="B12:B14"/>
    <mergeCell ref="B15:B17"/>
    <mergeCell ref="B24:B26"/>
    <mergeCell ref="B27:B29"/>
    <mergeCell ref="B30:B32"/>
  </mergeCells>
  <pageMargins left="0.7" right="0.7" top="0.75" bottom="0.75" header="0.3" footer="0.3"/>
  <pageSetup paperSize="9" orientation="portrait" r:id="rId1"/>
  <ignoredErrors>
    <ignoredError sqref="I14 I17 I20 I23 I26 I29 I32:I33 O14:O24 L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9F5C2-31DE-4D3D-9C87-F92E2235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64F85-873D-4DEB-BC94-0A8765406DDE}">
  <ds:schemaRefs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304e8da-070f-413a-89c8-6e99405170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3CFEB7-5FD5-4D55-AACE-F6891F5E3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LEITE</dc:creator>
  <cp:lastModifiedBy>Charles Pierre</cp:lastModifiedBy>
  <dcterms:created xsi:type="dcterms:W3CDTF">2021-11-18T08:52:34Z</dcterms:created>
  <dcterms:modified xsi:type="dcterms:W3CDTF">2024-03-19T14:57:34Z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