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5_Analyse-hosp/5.1_CH/7_75+/"/>
    </mc:Choice>
  </mc:AlternateContent>
  <xr:revisionPtr revIDLastSave="9" documentId="11_EBC6342636D99A2EF2E94B5F524308F3F2E4CBA3" xr6:coauthVersionLast="47" xr6:coauthVersionMax="47" xr10:uidLastSave="{686875C7-B909-41EC-B01C-8A744928D5F7}"/>
  <bookViews>
    <workbookView xWindow="-110" yWindow="-110" windowWidth="19420" windowHeight="10420" xr2:uid="{00000000-000D-0000-FFFF-FFFF00000000}"/>
  </bookViews>
  <sheets>
    <sheet name="Data" sheetId="1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15" l="1"/>
  <c r="N20" i="15"/>
  <c r="N17" i="15"/>
  <c r="N14" i="15"/>
  <c r="R22" i="15"/>
  <c r="R21" i="15"/>
  <c r="I22" i="15"/>
  <c r="I13" i="15" l="1"/>
  <c r="N34" i="15" l="1"/>
  <c r="N33" i="15"/>
  <c r="M34" i="15"/>
  <c r="M33" i="15"/>
  <c r="M23" i="15"/>
  <c r="M20" i="15"/>
  <c r="M17" i="15"/>
  <c r="M14" i="15"/>
  <c r="L34" i="15"/>
  <c r="K34" i="15"/>
  <c r="J34" i="15"/>
  <c r="L33" i="15"/>
  <c r="K33" i="15"/>
  <c r="J33" i="15"/>
  <c r="L23" i="15"/>
  <c r="K23" i="15"/>
  <c r="J23" i="15"/>
  <c r="L20" i="15"/>
  <c r="K20" i="15"/>
  <c r="J20" i="15"/>
  <c r="L17" i="15"/>
  <c r="K17" i="15"/>
  <c r="J17" i="15"/>
  <c r="L14" i="15"/>
  <c r="K14" i="15"/>
  <c r="J14" i="15"/>
  <c r="H34" i="15"/>
  <c r="G34" i="15"/>
  <c r="H33" i="15"/>
  <c r="G33" i="15"/>
  <c r="H32" i="15"/>
  <c r="G32" i="15"/>
  <c r="H29" i="15"/>
  <c r="G29" i="15"/>
  <c r="H26" i="15"/>
  <c r="G26" i="15"/>
  <c r="H23" i="15"/>
  <c r="G23" i="15"/>
  <c r="H20" i="15"/>
  <c r="G20" i="15"/>
  <c r="H17" i="15"/>
  <c r="G17" i="15"/>
  <c r="H14" i="15"/>
  <c r="G14" i="15"/>
  <c r="F34" i="15"/>
  <c r="E34" i="15"/>
  <c r="D34" i="15"/>
  <c r="F33" i="15"/>
  <c r="E33" i="15"/>
  <c r="D33" i="15"/>
  <c r="F32" i="15"/>
  <c r="E32" i="15"/>
  <c r="D32" i="15"/>
  <c r="F29" i="15"/>
  <c r="E29" i="15"/>
  <c r="D29" i="15"/>
  <c r="F26" i="15"/>
  <c r="E26" i="15"/>
  <c r="D26" i="15"/>
  <c r="F23" i="15"/>
  <c r="E23" i="15"/>
  <c r="D23" i="15"/>
  <c r="F20" i="15"/>
  <c r="E20" i="15"/>
  <c r="D20" i="15"/>
  <c r="F17" i="15"/>
  <c r="E17" i="15"/>
  <c r="D17" i="15"/>
  <c r="F14" i="15"/>
  <c r="E14" i="15"/>
  <c r="D14" i="15"/>
  <c r="M35" i="15" l="1"/>
  <c r="N35" i="15"/>
  <c r="D35" i="15"/>
  <c r="J35" i="15"/>
  <c r="H35" i="15"/>
  <c r="E35" i="15"/>
  <c r="F35" i="15"/>
  <c r="G35" i="15"/>
  <c r="L35" i="15"/>
  <c r="K35" i="15"/>
  <c r="P13" i="15"/>
  <c r="P12" i="15"/>
  <c r="S34" i="15" l="1"/>
  <c r="S33" i="15"/>
  <c r="Q31" i="15"/>
  <c r="I31" i="15"/>
  <c r="Q30" i="15"/>
  <c r="I30" i="15"/>
  <c r="Q28" i="15"/>
  <c r="I28" i="15"/>
  <c r="Q27" i="15"/>
  <c r="I27" i="15"/>
  <c r="Q25" i="15"/>
  <c r="I25" i="15"/>
  <c r="Q24" i="15"/>
  <c r="I24" i="15"/>
  <c r="S23" i="15"/>
  <c r="O22" i="15"/>
  <c r="O21" i="15"/>
  <c r="I21" i="15"/>
  <c r="S20" i="15"/>
  <c r="R19" i="15"/>
  <c r="Q19" i="15"/>
  <c r="P19" i="15"/>
  <c r="O19" i="15"/>
  <c r="I19" i="15"/>
  <c r="R18" i="15"/>
  <c r="Q18" i="15"/>
  <c r="P18" i="15"/>
  <c r="O18" i="15"/>
  <c r="I18" i="15"/>
  <c r="S17" i="15"/>
  <c r="R16" i="15"/>
  <c r="Q16" i="15"/>
  <c r="P16" i="15"/>
  <c r="O16" i="15"/>
  <c r="I16" i="15"/>
  <c r="R15" i="15"/>
  <c r="Q15" i="15"/>
  <c r="P15" i="15"/>
  <c r="O15" i="15"/>
  <c r="I15" i="15"/>
  <c r="S14" i="15"/>
  <c r="R13" i="15"/>
  <c r="Q13" i="15"/>
  <c r="O13" i="15"/>
  <c r="R12" i="15"/>
  <c r="Q12" i="15"/>
  <c r="O12" i="15"/>
  <c r="I12" i="15"/>
  <c r="Q34" i="15" l="1"/>
  <c r="O34" i="15"/>
  <c r="O17" i="15"/>
  <c r="I29" i="15"/>
  <c r="I26" i="15"/>
  <c r="O14" i="15"/>
  <c r="O23" i="15"/>
  <c r="I23" i="15"/>
  <c r="I32" i="15"/>
  <c r="O20" i="15"/>
  <c r="I20" i="15"/>
  <c r="I17" i="15"/>
  <c r="Q33" i="15"/>
  <c r="S35" i="15"/>
  <c r="R33" i="15"/>
  <c r="P33" i="15"/>
  <c r="I34" i="15"/>
  <c r="I33" i="15"/>
  <c r="P34" i="15"/>
  <c r="I14" i="15"/>
  <c r="R34" i="15"/>
  <c r="O33" i="15"/>
  <c r="O35" i="15" l="1"/>
  <c r="I35" i="15"/>
</calcChain>
</file>

<file path=xl/sharedStrings.xml><?xml version="1.0" encoding="utf-8"?>
<sst xmlns="http://schemas.openxmlformats.org/spreadsheetml/2006/main" count="126" uniqueCount="29">
  <si>
    <t>TOTAL</t>
  </si>
  <si>
    <t>Etablis-
sements</t>
  </si>
  <si>
    <t>Indicateurs</t>
  </si>
  <si>
    <t>CHdN</t>
  </si>
  <si>
    <t>CHL</t>
  </si>
  <si>
    <t>CHEM</t>
  </si>
  <si>
    <t>HRS</t>
  </si>
  <si>
    <t>NA</t>
  </si>
  <si>
    <t>CHK</t>
  </si>
  <si>
    <t>ZITHA</t>
  </si>
  <si>
    <t>CSM</t>
  </si>
  <si>
    <t>Source : données IGSS / Traitement : Observatoire national de la santé</t>
  </si>
  <si>
    <t>Périmètre d'inclusion : activité opposable, résidents et non-résidents, centres hospitaliers, hors activité de rééducation, hospitalisation de jour (ESMJ+PSA)</t>
  </si>
  <si>
    <t>Unités : Nombre d'hospitalisations de jour</t>
  </si>
  <si>
    <t xml:space="preserve">Remarque : Les données entre [] correspondent à des sommes fictives car la fusion des HRS n'avait pas encore eu lieu. </t>
  </si>
  <si>
    <t>Total séjours personnes âgées ≥ 75 ans</t>
  </si>
  <si>
    <t>% du total des séjours personnes âgées ≥ 75 ans</t>
  </si>
  <si>
    <t>Nbre d'ESMJ + PSA personnes âgées ≥ 75 ans</t>
  </si>
  <si>
    <t>Tableau : Evolution des hospitalisations de jour des patients âgés de 75 ans et plus et part dans le total des séjours des patients  âgés de 75 ans et plus, par établissement, 2012-2022</t>
  </si>
  <si>
    <t>Référence : Carte sanitaire 2023</t>
  </si>
  <si>
    <t>Années de référence : 2012-2022</t>
  </si>
  <si>
    <t>2022 (p)</t>
  </si>
  <si>
    <t>Moy. 
2012-16</t>
  </si>
  <si>
    <t>Moy.
2017-21</t>
  </si>
  <si>
    <t>Croissance 
ann. moy. 2012 - 21</t>
  </si>
  <si>
    <t>Evol.
2012-16</t>
  </si>
  <si>
    <t>Evol.
2017-21</t>
  </si>
  <si>
    <r>
      <t>Nbre d'ESMJ + PSA personnes âgées ≥</t>
    </r>
    <r>
      <rPr>
        <sz val="8.1"/>
        <color theme="1"/>
        <rFont val="HelveticaNeueLT Std"/>
        <family val="2"/>
      </rPr>
      <t xml:space="preserve"> 75 ans</t>
    </r>
  </si>
  <si>
    <r>
      <t>Nbre d'ESMJ + PSA personnes âgées ≥</t>
    </r>
    <r>
      <rPr>
        <b/>
        <sz val="8.1"/>
        <color theme="1"/>
        <rFont val="HelveticaNeueLT Std"/>
        <family val="2"/>
      </rPr>
      <t xml:space="preserve"> 75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</si>
</sst>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_(* #,##0_);_(* \(#,##0\);_(* &quot;-&quot;_);_(@_)"/>
    <numFmt numFmtId="166" formatCode="_(&quot;$&quot;* #,##0_);_(&quot;$&quot;* \(#,##0\);_(&quot;$&quot;* &quot;-&quot;_);_(@_)"/>
    <numFmt numFmtId="167" formatCode="#,##0.0"/>
    <numFmt numFmtId="168" formatCode="[&gt;=0]\+0.0%;[&lt;0]\-0.0%"/>
    <numFmt numFmtId="169" formatCode="&quot;[&quot;#,##0&quot;]&quot;;&quot;[-&quot;#,##0&quot;]&quot;"/>
    <numFmt numFmtId="170" formatCode="[&gt;=0]\+0.0%&quot;*&quot;;[&lt;0]\-0.0%&quot;*&quot;"/>
    <numFmt numFmtId="171" formatCode="&quot;[&quot;0.0%&quot;]&quot;"/>
    <numFmt numFmtId="172" formatCode="&quot;[&quot;#,##0.0&quot;]&quot;;&quot;[-&quot;#,##0.0&quot;]&quot;"/>
  </numFmts>
  <fonts count="19">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9"/>
      <color theme="0"/>
      <name val="HelveticaNeueLT Std"/>
      <family val="2"/>
    </font>
    <font>
      <b/>
      <sz val="10"/>
      <color theme="0"/>
      <name val="HelveticaNeueLT Std"/>
      <family val="2"/>
    </font>
    <font>
      <b/>
      <sz val="9"/>
      <color theme="1"/>
      <name val="HelveticaNeueLT Std"/>
      <family val="2"/>
    </font>
    <font>
      <sz val="8.1"/>
      <color theme="1"/>
      <name val="HelveticaNeueLT Std"/>
      <family val="2"/>
    </font>
    <font>
      <i/>
      <sz val="9"/>
      <color theme="1"/>
      <name val="HelveticaNeueLT Std"/>
      <family val="2"/>
    </font>
    <font>
      <b/>
      <sz val="11"/>
      <color theme="1"/>
      <name val="HelveticaNeueLT Std"/>
      <family val="2"/>
    </font>
    <font>
      <b/>
      <sz val="8.1"/>
      <color theme="1"/>
      <name val="HelveticaNeueLT Std"/>
      <family val="2"/>
    </font>
    <font>
      <b/>
      <i/>
      <sz val="9"/>
      <color theme="1"/>
      <name val="HelveticaNeueLT Std"/>
      <family val="2"/>
    </font>
    <font>
      <sz val="11"/>
      <color rgb="FFFF0000"/>
      <name val="HelveticaNeueLT Std"/>
      <family val="2"/>
    </font>
    <font>
      <i/>
      <sz val="11"/>
      <name val="HelveticaNeueLT Std"/>
      <family val="2"/>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24">
    <border>
      <left/>
      <right/>
      <top/>
      <bottom/>
      <diagonal/>
    </border>
    <border>
      <left/>
      <right style="thin">
        <color indexed="64"/>
      </right>
      <top/>
      <bottom/>
      <diagonal/>
    </border>
    <border>
      <left/>
      <right style="thick">
        <color auto="1"/>
      </right>
      <top/>
      <bottom/>
      <diagonal/>
    </border>
    <border>
      <left/>
      <right/>
      <top/>
      <bottom style="thick">
        <color auto="1"/>
      </bottom>
      <diagonal/>
    </border>
    <border>
      <left/>
      <right style="thin">
        <color indexed="64"/>
      </right>
      <top/>
      <bottom style="thick">
        <color auto="1"/>
      </bottom>
      <diagonal/>
    </border>
    <border>
      <left/>
      <right style="thick">
        <color auto="1"/>
      </right>
      <top/>
      <bottom style="thick">
        <color auto="1"/>
      </bottom>
      <diagonal/>
    </border>
    <border>
      <left/>
      <right/>
      <top style="thin">
        <color auto="1"/>
      </top>
      <bottom/>
      <diagonal/>
    </border>
    <border>
      <left/>
      <right style="thin">
        <color indexed="64"/>
      </right>
      <top style="thin">
        <color auto="1"/>
      </top>
      <bottom/>
      <diagonal/>
    </border>
    <border>
      <left/>
      <right style="thick">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thin">
        <color auto="1"/>
      </right>
      <top style="dotted">
        <color auto="1"/>
      </top>
      <bottom/>
      <diagonal/>
    </border>
    <border>
      <left/>
      <right/>
      <top style="dotted">
        <color auto="1"/>
      </top>
      <bottom/>
      <diagonal/>
    </border>
    <border>
      <left/>
      <right style="thin">
        <color indexed="64"/>
      </right>
      <top style="dotted">
        <color auto="1"/>
      </top>
      <bottom/>
      <diagonal/>
    </border>
    <border>
      <left/>
      <right style="thick">
        <color auto="1"/>
      </right>
      <top style="dotted">
        <color auto="1"/>
      </top>
      <bottom/>
      <diagonal/>
    </border>
    <border>
      <left style="thick">
        <color auto="1"/>
      </left>
      <right style="thin">
        <color auto="1"/>
      </right>
      <top/>
      <bottom style="dotted">
        <color auto="1"/>
      </bottom>
      <diagonal/>
    </border>
    <border>
      <left/>
      <right/>
      <top/>
      <bottom style="dotted">
        <color auto="1"/>
      </bottom>
      <diagonal/>
    </border>
    <border>
      <left/>
      <right style="thin">
        <color auto="1"/>
      </right>
      <top/>
      <bottom style="dotted">
        <color auto="1"/>
      </bottom>
      <diagonal/>
    </border>
    <border>
      <left/>
      <right style="thick">
        <color auto="1"/>
      </right>
      <top/>
      <bottom style="dotted">
        <color auto="1"/>
      </bottom>
      <diagonal/>
    </border>
  </borders>
  <cellStyleXfs count="8">
    <xf numFmtId="0" fontId="0"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111">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6" fillId="0" borderId="0" xfId="0" applyFont="1" applyFill="1"/>
    <xf numFmtId="3" fontId="7"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168" fontId="13" fillId="0" borderId="0" xfId="7" applyNumberFormat="1" applyFont="1" applyFill="1" applyBorder="1" applyAlignment="1">
      <alignment horizontal="center"/>
    </xf>
    <xf numFmtId="168" fontId="7" fillId="0" borderId="0" xfId="7" applyNumberFormat="1" applyFont="1" applyFill="1" applyBorder="1" applyAlignment="1">
      <alignment horizontal="center"/>
    </xf>
    <xf numFmtId="164" fontId="13" fillId="0" borderId="0" xfId="7" applyNumberFormat="1" applyFont="1" applyFill="1" applyBorder="1" applyAlignment="1">
      <alignment horizontal="center"/>
    </xf>
    <xf numFmtId="169" fontId="7" fillId="0" borderId="0" xfId="7" applyNumberFormat="1" applyFont="1" applyFill="1" applyBorder="1" applyAlignment="1">
      <alignment horizontal="center"/>
    </xf>
    <xf numFmtId="3" fontId="7" fillId="0" borderId="0" xfId="7" applyNumberFormat="1" applyFont="1" applyFill="1" applyBorder="1" applyAlignment="1">
      <alignment horizontal="center"/>
    </xf>
    <xf numFmtId="170" fontId="7" fillId="0" borderId="0" xfId="7" applyNumberFormat="1" applyFont="1" applyFill="1" applyBorder="1" applyAlignment="1">
      <alignment horizontal="center"/>
    </xf>
    <xf numFmtId="1" fontId="7" fillId="0" borderId="0" xfId="7" applyNumberFormat="1" applyFont="1" applyFill="1" applyBorder="1" applyAlignment="1">
      <alignment horizontal="center"/>
    </xf>
    <xf numFmtId="0" fontId="7"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NumberFormat="1" applyFont="1" applyFill="1" applyBorder="1"/>
    <xf numFmtId="0" fontId="6" fillId="0" borderId="0" xfId="0" applyFont="1" applyFill="1" applyBorder="1"/>
    <xf numFmtId="0" fontId="17" fillId="0" borderId="0" xfId="0" applyFont="1" applyFill="1"/>
    <xf numFmtId="0" fontId="18" fillId="0" borderId="0" xfId="0" applyFont="1"/>
    <xf numFmtId="3" fontId="7" fillId="3" borderId="0" xfId="0" applyNumberFormat="1" applyFont="1" applyFill="1" applyBorder="1" applyAlignment="1">
      <alignment horizontal="center"/>
    </xf>
    <xf numFmtId="168" fontId="13" fillId="3" borderId="0" xfId="7" applyNumberFormat="1" applyFont="1" applyFill="1" applyBorder="1" applyAlignment="1">
      <alignment horizontal="center"/>
    </xf>
    <xf numFmtId="168" fontId="7" fillId="3" borderId="0" xfId="7" applyNumberFormat="1" applyFont="1" applyFill="1" applyBorder="1" applyAlignment="1">
      <alignment horizontal="center"/>
    </xf>
    <xf numFmtId="164" fontId="13" fillId="3" borderId="0" xfId="7" applyNumberFormat="1" applyFont="1" applyFill="1" applyBorder="1" applyAlignment="1">
      <alignment horizontal="center"/>
    </xf>
    <xf numFmtId="3" fontId="7" fillId="3" borderId="0" xfId="7" applyNumberFormat="1" applyFont="1" applyFill="1" applyBorder="1" applyAlignment="1">
      <alignment horizontal="center"/>
    </xf>
    <xf numFmtId="0" fontId="11" fillId="3" borderId="0" xfId="0" applyFont="1" applyFill="1" applyBorder="1" applyAlignment="1">
      <alignment horizontal="center"/>
    </xf>
    <xf numFmtId="3" fontId="11" fillId="3" borderId="0" xfId="0" applyNumberFormat="1" applyFont="1" applyFill="1" applyBorder="1" applyAlignment="1">
      <alignment horizontal="center"/>
    </xf>
    <xf numFmtId="168" fontId="11" fillId="3" borderId="0" xfId="7" applyNumberFormat="1" applyFont="1" applyFill="1" applyBorder="1" applyAlignment="1">
      <alignment horizontal="center"/>
    </xf>
    <xf numFmtId="3" fontId="11" fillId="3" borderId="1" xfId="0" applyNumberFormat="1" applyFont="1" applyFill="1" applyBorder="1" applyAlignment="1">
      <alignment horizontal="center"/>
    </xf>
    <xf numFmtId="3" fontId="7" fillId="3" borderId="2" xfId="0" applyNumberFormat="1" applyFont="1" applyFill="1" applyBorder="1" applyAlignment="1">
      <alignment horizontal="center"/>
    </xf>
    <xf numFmtId="164" fontId="13" fillId="3" borderId="2" xfId="7" applyNumberFormat="1" applyFont="1" applyFill="1" applyBorder="1" applyAlignment="1">
      <alignment horizontal="center"/>
    </xf>
    <xf numFmtId="3" fontId="7" fillId="0" borderId="2" xfId="0" applyNumberFormat="1" applyFont="1" applyFill="1" applyBorder="1" applyAlignment="1">
      <alignment horizontal="center"/>
    </xf>
    <xf numFmtId="164" fontId="13" fillId="0" borderId="2" xfId="7" applyNumberFormat="1" applyFont="1" applyFill="1" applyBorder="1" applyAlignment="1">
      <alignment horizontal="center"/>
    </xf>
    <xf numFmtId="3" fontId="7" fillId="3" borderId="2" xfId="7" applyNumberFormat="1" applyFont="1" applyFill="1" applyBorder="1" applyAlignment="1">
      <alignment horizontal="center"/>
    </xf>
    <xf numFmtId="3" fontId="7" fillId="0" borderId="2" xfId="7" applyNumberFormat="1" applyFont="1" applyFill="1" applyBorder="1" applyAlignment="1">
      <alignment horizontal="center"/>
    </xf>
    <xf numFmtId="0" fontId="7" fillId="0" borderId="2" xfId="0" applyFont="1" applyFill="1" applyBorder="1" applyAlignment="1">
      <alignment horizontal="center"/>
    </xf>
    <xf numFmtId="3" fontId="11" fillId="3" borderId="2" xfId="0" applyNumberFormat="1" applyFont="1" applyFill="1" applyBorder="1" applyAlignment="1">
      <alignment horizontal="center"/>
    </xf>
    <xf numFmtId="0" fontId="11" fillId="3" borderId="3" xfId="0" applyFont="1" applyFill="1" applyBorder="1" applyAlignment="1">
      <alignment horizontal="center"/>
    </xf>
    <xf numFmtId="164" fontId="16" fillId="3" borderId="3" xfId="7" applyNumberFormat="1" applyFont="1" applyFill="1" applyBorder="1" applyAlignment="1">
      <alignment horizontal="center"/>
    </xf>
    <xf numFmtId="164" fontId="16" fillId="3" borderId="4" xfId="7" applyNumberFormat="1" applyFont="1" applyFill="1" applyBorder="1" applyAlignment="1">
      <alignment horizontal="center"/>
    </xf>
    <xf numFmtId="168" fontId="11" fillId="3" borderId="3" xfId="7" applyNumberFormat="1" applyFont="1" applyFill="1" applyBorder="1" applyAlignment="1">
      <alignment horizontal="center"/>
    </xf>
    <xf numFmtId="164" fontId="16" fillId="3" borderId="5" xfId="7" applyNumberFormat="1" applyFont="1" applyFill="1" applyBorder="1" applyAlignment="1">
      <alignment horizontal="center"/>
    </xf>
    <xf numFmtId="164" fontId="7" fillId="0" borderId="0" xfId="7" applyNumberFormat="1" applyFont="1" applyFill="1" applyBorder="1" applyAlignment="1">
      <alignment horizontal="center"/>
    </xf>
    <xf numFmtId="164" fontId="7" fillId="0" borderId="2" xfId="7" applyNumberFormat="1" applyFont="1" applyFill="1" applyBorder="1" applyAlignment="1">
      <alignment horizontal="center"/>
    </xf>
    <xf numFmtId="0" fontId="11" fillId="3" borderId="6" xfId="0" applyFont="1" applyFill="1" applyBorder="1" applyAlignment="1">
      <alignment horizontal="center"/>
    </xf>
    <xf numFmtId="3" fontId="11" fillId="3" borderId="6" xfId="0" applyNumberFormat="1" applyFont="1" applyFill="1" applyBorder="1" applyAlignment="1">
      <alignment horizontal="center"/>
    </xf>
    <xf numFmtId="3" fontId="11" fillId="3" borderId="7" xfId="0" applyNumberFormat="1" applyFont="1" applyFill="1" applyBorder="1" applyAlignment="1">
      <alignment horizontal="center"/>
    </xf>
    <xf numFmtId="168" fontId="11" fillId="3" borderId="6" xfId="7" applyNumberFormat="1" applyFont="1" applyFill="1" applyBorder="1" applyAlignment="1">
      <alignment horizontal="center"/>
    </xf>
    <xf numFmtId="3" fontId="11" fillId="3" borderId="8" xfId="0" applyNumberFormat="1" applyFont="1" applyFill="1" applyBorder="1" applyAlignment="1">
      <alignment horizontal="center"/>
    </xf>
    <xf numFmtId="0" fontId="7" fillId="3" borderId="0" xfId="0" applyFont="1" applyFill="1" applyBorder="1" applyAlignment="1">
      <alignment horizontal="center"/>
    </xf>
    <xf numFmtId="0" fontId="11" fillId="3" borderId="9" xfId="0" applyFont="1" applyFill="1" applyBorder="1" applyAlignment="1">
      <alignment horizontal="left" vertical="top"/>
    </xf>
    <xf numFmtId="0" fontId="11" fillId="0" borderId="9" xfId="0" applyFont="1" applyFill="1" applyBorder="1" applyAlignment="1">
      <alignment horizontal="left" vertical="top"/>
    </xf>
    <xf numFmtId="0" fontId="9" fillId="2" borderId="12" xfId="0" applyFont="1" applyFill="1" applyBorder="1" applyAlignment="1">
      <alignment wrapText="1"/>
    </xf>
    <xf numFmtId="0" fontId="9"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wrapText="1"/>
    </xf>
    <xf numFmtId="164" fontId="13" fillId="3" borderId="1" xfId="7" applyNumberFormat="1" applyFont="1" applyFill="1" applyBorder="1" applyAlignment="1">
      <alignment horizontal="center"/>
    </xf>
    <xf numFmtId="164" fontId="13" fillId="0" borderId="1" xfId="7" applyNumberFormat="1" applyFont="1" applyFill="1" applyBorder="1" applyAlignment="1">
      <alignment horizontal="center"/>
    </xf>
    <xf numFmtId="0" fontId="10" fillId="2" borderId="15" xfId="0" applyFont="1" applyFill="1" applyBorder="1" applyAlignment="1">
      <alignment horizontal="center" vertical="center"/>
    </xf>
    <xf numFmtId="3" fontId="7" fillId="3"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7" fillId="3" borderId="1" xfId="7" applyNumberFormat="1" applyFont="1" applyFill="1" applyBorder="1" applyAlignment="1">
      <alignment horizontal="center"/>
    </xf>
    <xf numFmtId="3" fontId="7" fillId="0" borderId="1" xfId="7" applyNumberFormat="1" applyFont="1" applyFill="1" applyBorder="1" applyAlignment="1">
      <alignment horizontal="center"/>
    </xf>
    <xf numFmtId="1" fontId="7" fillId="0" borderId="1" xfId="7" applyNumberFormat="1" applyFont="1" applyFill="1" applyBorder="1" applyAlignment="1">
      <alignment horizontal="center"/>
    </xf>
    <xf numFmtId="0" fontId="7" fillId="0" borderId="1" xfId="0" applyFont="1" applyFill="1" applyBorder="1" applyAlignment="1">
      <alignment horizontal="center"/>
    </xf>
    <xf numFmtId="164" fontId="7" fillId="0" borderId="1" xfId="7" applyNumberFormat="1" applyFont="1" applyFill="1" applyBorder="1" applyAlignment="1">
      <alignment horizontal="center"/>
    </xf>
    <xf numFmtId="168" fontId="7" fillId="3" borderId="1" xfId="7" applyNumberFormat="1" applyFont="1" applyFill="1" applyBorder="1" applyAlignment="1">
      <alignment horizontal="center"/>
    </xf>
    <xf numFmtId="168" fontId="7" fillId="0" borderId="1" xfId="7" applyNumberFormat="1" applyFont="1" applyFill="1" applyBorder="1" applyAlignment="1">
      <alignment horizontal="center"/>
    </xf>
    <xf numFmtId="168" fontId="11" fillId="3" borderId="7" xfId="7" applyNumberFormat="1" applyFont="1" applyFill="1" applyBorder="1" applyAlignment="1">
      <alignment horizontal="center"/>
    </xf>
    <xf numFmtId="168" fontId="11" fillId="3" borderId="1" xfId="7" applyNumberFormat="1" applyFont="1" applyFill="1" applyBorder="1" applyAlignment="1">
      <alignment horizontal="center"/>
    </xf>
    <xf numFmtId="168" fontId="11" fillId="3" borderId="4" xfId="7" applyNumberFormat="1" applyFont="1" applyFill="1" applyBorder="1" applyAlignment="1">
      <alignment horizontal="center"/>
    </xf>
    <xf numFmtId="171" fontId="13" fillId="0" borderId="0" xfId="7" applyNumberFormat="1" applyFont="1" applyFill="1" applyBorder="1" applyAlignment="1">
      <alignment horizontal="center"/>
    </xf>
    <xf numFmtId="171" fontId="13" fillId="0" borderId="1" xfId="7" applyNumberFormat="1" applyFont="1" applyFill="1" applyBorder="1" applyAlignment="1">
      <alignment horizontal="center"/>
    </xf>
    <xf numFmtId="0" fontId="7" fillId="0" borderId="17" xfId="0" applyFont="1" applyFill="1" applyBorder="1" applyAlignment="1">
      <alignment horizontal="center"/>
    </xf>
    <xf numFmtId="3" fontId="7" fillId="0" borderId="17" xfId="0" applyNumberFormat="1" applyFont="1" applyFill="1" applyBorder="1" applyAlignment="1">
      <alignment horizontal="center"/>
    </xf>
    <xf numFmtId="0" fontId="7" fillId="0" borderId="18" xfId="0" applyFont="1" applyFill="1" applyBorder="1" applyAlignment="1">
      <alignment horizontal="center"/>
    </xf>
    <xf numFmtId="167" fontId="7" fillId="0" borderId="17" xfId="0" applyNumberFormat="1" applyFont="1" applyFill="1" applyBorder="1" applyAlignment="1">
      <alignment horizontal="center"/>
    </xf>
    <xf numFmtId="168" fontId="7" fillId="0" borderId="17" xfId="7" applyNumberFormat="1" applyFont="1" applyFill="1" applyBorder="1" applyAlignment="1">
      <alignment horizontal="center"/>
    </xf>
    <xf numFmtId="168" fontId="7" fillId="0" borderId="18" xfId="7" applyNumberFormat="1" applyFont="1" applyFill="1" applyBorder="1" applyAlignment="1">
      <alignment horizontal="center"/>
    </xf>
    <xf numFmtId="0" fontId="7" fillId="0" borderId="19" xfId="0" applyFont="1" applyFill="1" applyBorder="1" applyAlignment="1">
      <alignment horizontal="center"/>
    </xf>
    <xf numFmtId="0" fontId="7" fillId="0" borderId="21" xfId="0" applyFont="1" applyFill="1" applyBorder="1" applyAlignment="1">
      <alignment horizontal="center"/>
    </xf>
    <xf numFmtId="164" fontId="13" fillId="0" borderId="21" xfId="7" applyNumberFormat="1" applyFont="1" applyFill="1" applyBorder="1" applyAlignment="1">
      <alignment horizontal="center"/>
    </xf>
    <xf numFmtId="164" fontId="13" fillId="0" borderId="22" xfId="7" applyNumberFormat="1" applyFont="1" applyFill="1" applyBorder="1" applyAlignment="1">
      <alignment horizontal="center"/>
    </xf>
    <xf numFmtId="164" fontId="7" fillId="0" borderId="21" xfId="7" applyNumberFormat="1" applyFont="1" applyFill="1" applyBorder="1" applyAlignment="1">
      <alignment horizontal="center"/>
    </xf>
    <xf numFmtId="164" fontId="7" fillId="0" borderId="22" xfId="7" applyNumberFormat="1" applyFont="1" applyFill="1" applyBorder="1" applyAlignment="1">
      <alignment horizontal="center"/>
    </xf>
    <xf numFmtId="168" fontId="7" fillId="0" borderId="21" xfId="7" applyNumberFormat="1" applyFont="1" applyFill="1" applyBorder="1" applyAlignment="1">
      <alignment horizontal="center"/>
    </xf>
    <xf numFmtId="168" fontId="7" fillId="0" borderId="22" xfId="7" applyNumberFormat="1" applyFont="1" applyFill="1" applyBorder="1" applyAlignment="1">
      <alignment horizontal="center"/>
    </xf>
    <xf numFmtId="164" fontId="7" fillId="0" borderId="23" xfId="7" applyNumberFormat="1" applyFont="1" applyFill="1" applyBorder="1" applyAlignment="1">
      <alignment horizontal="center"/>
    </xf>
    <xf numFmtId="167" fontId="7" fillId="3" borderId="1" xfId="0" applyNumberFormat="1" applyFont="1" applyFill="1" applyBorder="1" applyAlignment="1">
      <alignment horizontal="center"/>
    </xf>
    <xf numFmtId="167" fontId="7" fillId="0" borderId="1" xfId="0" applyNumberFormat="1" applyFont="1" applyFill="1" applyBorder="1" applyAlignment="1">
      <alignment horizontal="center"/>
    </xf>
    <xf numFmtId="167" fontId="7" fillId="3" borderId="1" xfId="7" applyNumberFormat="1" applyFont="1" applyFill="1" applyBorder="1" applyAlignment="1">
      <alignment horizontal="center"/>
    </xf>
    <xf numFmtId="167" fontId="7" fillId="0" borderId="18" xfId="0" applyNumberFormat="1" applyFont="1" applyFill="1" applyBorder="1" applyAlignment="1">
      <alignment horizontal="center"/>
    </xf>
    <xf numFmtId="167" fontId="11" fillId="3" borderId="7" xfId="0" applyNumberFormat="1" applyFont="1" applyFill="1" applyBorder="1" applyAlignment="1">
      <alignment horizontal="center"/>
    </xf>
    <xf numFmtId="167" fontId="11" fillId="3" borderId="1" xfId="0" applyNumberFormat="1" applyFont="1" applyFill="1" applyBorder="1" applyAlignment="1">
      <alignment horizontal="center"/>
    </xf>
    <xf numFmtId="167" fontId="7" fillId="3" borderId="0" xfId="0" applyNumberFormat="1" applyFont="1" applyFill="1" applyBorder="1" applyAlignment="1">
      <alignment horizontal="center"/>
    </xf>
    <xf numFmtId="167" fontId="7" fillId="3" borderId="0" xfId="7" applyNumberFormat="1" applyFont="1" applyFill="1" applyBorder="1" applyAlignment="1">
      <alignment horizontal="center"/>
    </xf>
    <xf numFmtId="167" fontId="7" fillId="0" borderId="0" xfId="7" applyNumberFormat="1" applyFont="1" applyFill="1" applyBorder="1" applyAlignment="1">
      <alignment horizontal="center"/>
    </xf>
    <xf numFmtId="167" fontId="11" fillId="3" borderId="6" xfId="0" applyNumberFormat="1" applyFont="1" applyFill="1" applyBorder="1" applyAlignment="1">
      <alignment horizontal="center"/>
    </xf>
    <xf numFmtId="167" fontId="11" fillId="3" borderId="0" xfId="0" applyNumberFormat="1" applyFont="1" applyFill="1" applyBorder="1" applyAlignment="1">
      <alignment horizontal="center"/>
    </xf>
    <xf numFmtId="172" fontId="7" fillId="0" borderId="1" xfId="7" applyNumberFormat="1" applyFont="1" applyFill="1" applyBorder="1" applyAlignment="1">
      <alignment horizontal="center"/>
    </xf>
    <xf numFmtId="0" fontId="7" fillId="0" borderId="0" xfId="0" applyFont="1" applyAlignment="1">
      <alignment horizontal="left" vertical="top"/>
    </xf>
    <xf numFmtId="0" fontId="11" fillId="3" borderId="10" xfId="0" applyFont="1" applyFill="1" applyBorder="1" applyAlignment="1">
      <alignment horizontal="left" vertical="top"/>
    </xf>
    <xf numFmtId="0" fontId="11" fillId="3" borderId="9" xfId="0" applyFont="1" applyFill="1" applyBorder="1" applyAlignment="1">
      <alignment horizontal="left" vertical="top"/>
    </xf>
    <xf numFmtId="0" fontId="11" fillId="3" borderId="11" xfId="0" applyFont="1" applyFill="1" applyBorder="1" applyAlignment="1">
      <alignment horizontal="left" vertical="top"/>
    </xf>
    <xf numFmtId="0" fontId="11" fillId="0" borderId="9" xfId="0" applyFont="1" applyFill="1" applyBorder="1" applyAlignment="1">
      <alignment horizontal="left" vertical="top"/>
    </xf>
    <xf numFmtId="0" fontId="13" fillId="0" borderId="16" xfId="0" applyFont="1" applyFill="1" applyBorder="1" applyAlignment="1">
      <alignment horizontal="left" vertical="top"/>
    </xf>
    <xf numFmtId="0" fontId="13" fillId="0" borderId="9" xfId="0" applyFont="1" applyFill="1" applyBorder="1" applyAlignment="1">
      <alignment horizontal="left" vertical="top"/>
    </xf>
    <xf numFmtId="0" fontId="13" fillId="0" borderId="20" xfId="0" applyFont="1" applyFill="1" applyBorder="1" applyAlignment="1">
      <alignment horizontal="left" vertical="top"/>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xfId="7" builtinId="5"/>
    <cellStyle name="Percent 2" xfId="4" xr:uid="{00000000-0005-0000-0000-000006000000}"/>
  </cellStyles>
  <dxfs count="0"/>
  <tableStyles count="0" defaultTableStyle="TableStyleMedium2" defaultPivotStyle="PivotStyleLight16"/>
  <colors>
    <mruColors>
      <color rgb="FFE0E0E0"/>
      <color rgb="FF009696"/>
      <color rgb="FF44546A"/>
      <color rgb="FF95B3D7"/>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38"/>
  <sheetViews>
    <sheetView showGridLines="0" tabSelected="1" topLeftCell="I17" zoomScale="129" zoomScaleNormal="129" workbookViewId="0">
      <selection activeCell="B11" sqref="B11:S35"/>
    </sheetView>
  </sheetViews>
  <sheetFormatPr defaultColWidth="9.26953125" defaultRowHeight="14"/>
  <cols>
    <col min="1" max="1" width="9.26953125" style="2"/>
    <col min="2" max="2" width="9.81640625" style="2" customWidth="1"/>
    <col min="3" max="3" width="39.81640625" style="2" bestFit="1" customWidth="1"/>
    <col min="4" max="8" width="7" style="2" hidden="1" customWidth="1"/>
    <col min="9" max="9" width="10.1796875" style="2" bestFit="1" customWidth="1"/>
    <col min="10" max="15" width="9.26953125" style="2"/>
    <col min="16" max="16" width="10.54296875" style="2" customWidth="1"/>
    <col min="17" max="16384" width="9.26953125" style="2"/>
  </cols>
  <sheetData>
    <row r="2" spans="2:29">
      <c r="B2" s="1" t="s">
        <v>18</v>
      </c>
    </row>
    <row r="3" spans="2:29">
      <c r="B3" s="3"/>
    </row>
    <row r="4" spans="2:29">
      <c r="B4" s="3" t="s">
        <v>19</v>
      </c>
    </row>
    <row r="5" spans="2:29">
      <c r="B5" s="4" t="s">
        <v>11</v>
      </c>
    </row>
    <row r="6" spans="2:29">
      <c r="B6" s="3" t="s">
        <v>20</v>
      </c>
    </row>
    <row r="7" spans="2:29">
      <c r="B7" s="103" t="s">
        <v>12</v>
      </c>
      <c r="C7" s="103"/>
      <c r="D7" s="103"/>
      <c r="E7" s="103"/>
      <c r="F7" s="103"/>
      <c r="G7" s="103"/>
      <c r="H7" s="103"/>
      <c r="I7" s="103"/>
      <c r="J7" s="103"/>
      <c r="K7" s="103"/>
      <c r="L7" s="103"/>
      <c r="M7" s="103"/>
      <c r="N7" s="103"/>
      <c r="O7" s="103"/>
      <c r="P7" s="103"/>
      <c r="Q7" s="103"/>
      <c r="R7" s="103"/>
      <c r="S7" s="103"/>
    </row>
    <row r="8" spans="2:29">
      <c r="B8" s="3" t="s">
        <v>13</v>
      </c>
    </row>
    <row r="9" spans="2:29">
      <c r="B9" s="3" t="s">
        <v>14</v>
      </c>
    </row>
    <row r="10" spans="2:29" ht="14.5" thickBot="1"/>
    <row r="11" spans="2:29" ht="36.75" customHeight="1" thickTop="1">
      <c r="B11" s="53" t="s">
        <v>1</v>
      </c>
      <c r="C11" s="54" t="s">
        <v>2</v>
      </c>
      <c r="D11" s="55">
        <v>2012</v>
      </c>
      <c r="E11" s="55">
        <v>2013</v>
      </c>
      <c r="F11" s="55">
        <v>2014</v>
      </c>
      <c r="G11" s="55">
        <v>2015</v>
      </c>
      <c r="H11" s="55">
        <v>2016</v>
      </c>
      <c r="I11" s="58" t="s">
        <v>22</v>
      </c>
      <c r="J11" s="55">
        <v>2017</v>
      </c>
      <c r="K11" s="55">
        <v>2018</v>
      </c>
      <c r="L11" s="55">
        <v>2019</v>
      </c>
      <c r="M11" s="55">
        <v>2020</v>
      </c>
      <c r="N11" s="61">
        <v>2021</v>
      </c>
      <c r="O11" s="56" t="s">
        <v>23</v>
      </c>
      <c r="P11" s="56" t="s">
        <v>24</v>
      </c>
      <c r="Q11" s="56" t="s">
        <v>25</v>
      </c>
      <c r="R11" s="58" t="s">
        <v>26</v>
      </c>
      <c r="S11" s="57" t="s">
        <v>21</v>
      </c>
    </row>
    <row r="12" spans="2:29">
      <c r="B12" s="105" t="s">
        <v>3</v>
      </c>
      <c r="C12" s="50" t="s">
        <v>27</v>
      </c>
      <c r="D12" s="21">
        <v>569</v>
      </c>
      <c r="E12" s="21">
        <v>609</v>
      </c>
      <c r="F12" s="21">
        <v>595</v>
      </c>
      <c r="G12" s="21">
        <v>753</v>
      </c>
      <c r="H12" s="21">
        <v>866</v>
      </c>
      <c r="I12" s="91">
        <f>AVERAGE(D12:H12)</f>
        <v>678.4</v>
      </c>
      <c r="J12" s="21">
        <v>962</v>
      </c>
      <c r="K12" s="21">
        <v>882</v>
      </c>
      <c r="L12" s="21">
        <v>989</v>
      </c>
      <c r="M12" s="21">
        <v>781</v>
      </c>
      <c r="N12" s="62">
        <v>1059</v>
      </c>
      <c r="O12" s="97">
        <f>AVERAGE(J12:N12)</f>
        <v>934.6</v>
      </c>
      <c r="P12" s="22">
        <f>((N12/D12)^(1/9))-1</f>
        <v>7.1460008567446165E-2</v>
      </c>
      <c r="Q12" s="23">
        <f>(H12-D12)/D12</f>
        <v>0.52196836555360282</v>
      </c>
      <c r="R12" s="69">
        <f>(N12-J12)/J12</f>
        <v>0.10083160083160084</v>
      </c>
      <c r="S12" s="30">
        <v>1252</v>
      </c>
      <c r="V12" s="5"/>
      <c r="W12" s="5"/>
      <c r="X12" s="5"/>
      <c r="Y12" s="5"/>
      <c r="Z12" s="5"/>
      <c r="AA12" s="5"/>
      <c r="AB12" s="5"/>
      <c r="AC12" s="5"/>
    </row>
    <row r="13" spans="2:29" hidden="1">
      <c r="B13" s="105"/>
      <c r="C13" s="50" t="s">
        <v>15</v>
      </c>
      <c r="D13" s="21">
        <v>3639</v>
      </c>
      <c r="E13" s="21">
        <v>3724</v>
      </c>
      <c r="F13" s="21">
        <v>3791</v>
      </c>
      <c r="G13" s="21">
        <v>3998</v>
      </c>
      <c r="H13" s="21">
        <v>4061</v>
      </c>
      <c r="I13" s="91">
        <f>AVERAGE(D13:H13)</f>
        <v>3842.6</v>
      </c>
      <c r="J13" s="21">
        <v>4178</v>
      </c>
      <c r="K13" s="21">
        <v>3922</v>
      </c>
      <c r="L13" s="21">
        <v>4178</v>
      </c>
      <c r="M13" s="21">
        <v>3385</v>
      </c>
      <c r="N13" s="62">
        <v>3830</v>
      </c>
      <c r="O13" s="97">
        <f>AVERAGE(J13:N13)</f>
        <v>3898.6</v>
      </c>
      <c r="P13" s="22">
        <f>((N13/D13)^(1/9))-1</f>
        <v>5.7001716783520173E-3</v>
      </c>
      <c r="Q13" s="23">
        <f>(H13-D13)/D13</f>
        <v>0.11596592470458918</v>
      </c>
      <c r="R13" s="69">
        <f>(N13-J13)/J13</f>
        <v>-8.3293441838200102E-2</v>
      </c>
      <c r="S13" s="30">
        <v>4287</v>
      </c>
      <c r="V13" s="5"/>
      <c r="W13" s="5"/>
      <c r="X13" s="5"/>
      <c r="Y13" s="5"/>
      <c r="Z13" s="5"/>
      <c r="AA13" s="5"/>
      <c r="AB13" s="5"/>
      <c r="AC13" s="5"/>
    </row>
    <row r="14" spans="2:29">
      <c r="B14" s="105"/>
      <c r="C14" s="50" t="s">
        <v>16</v>
      </c>
      <c r="D14" s="24">
        <f t="shared" ref="D14:H14" si="0">D12/D13</f>
        <v>0.15636163781258589</v>
      </c>
      <c r="E14" s="24">
        <f t="shared" si="0"/>
        <v>0.16353383458646617</v>
      </c>
      <c r="F14" s="24">
        <f t="shared" si="0"/>
        <v>0.15695067264573992</v>
      </c>
      <c r="G14" s="24">
        <f t="shared" si="0"/>
        <v>0.18834417208604301</v>
      </c>
      <c r="H14" s="24">
        <f t="shared" si="0"/>
        <v>0.21324796848066979</v>
      </c>
      <c r="I14" s="59">
        <f>I12/I13</f>
        <v>0.17654712954770208</v>
      </c>
      <c r="J14" s="24">
        <f>J12/J13</f>
        <v>0.23025370990904739</v>
      </c>
      <c r="K14" s="24">
        <f t="shared" ref="K14:M14" si="1">K12/K13</f>
        <v>0.22488526262111166</v>
      </c>
      <c r="L14" s="24">
        <f t="shared" si="1"/>
        <v>0.23671613212063189</v>
      </c>
      <c r="M14" s="24">
        <f t="shared" si="1"/>
        <v>0.23072378138847857</v>
      </c>
      <c r="N14" s="59">
        <f>N12/N13</f>
        <v>0.2765013054830287</v>
      </c>
      <c r="O14" s="24">
        <f t="shared" ref="O14" si="2">O12/O13</f>
        <v>0.23972708151644181</v>
      </c>
      <c r="P14" s="22"/>
      <c r="Q14" s="23"/>
      <c r="R14" s="69"/>
      <c r="S14" s="31">
        <f t="shared" ref="S14" si="3">S12/S13</f>
        <v>0.29204571961744807</v>
      </c>
      <c r="V14" s="5"/>
      <c r="W14" s="5"/>
      <c r="X14" s="5"/>
      <c r="Y14" s="5"/>
      <c r="Z14" s="5"/>
      <c r="AA14" s="5"/>
      <c r="AB14" s="5"/>
      <c r="AC14" s="5"/>
    </row>
    <row r="15" spans="2:29">
      <c r="B15" s="107" t="s">
        <v>4</v>
      </c>
      <c r="C15" s="15" t="s">
        <v>17</v>
      </c>
      <c r="D15" s="6">
        <v>716</v>
      </c>
      <c r="E15" s="6">
        <v>898</v>
      </c>
      <c r="F15" s="6">
        <v>1144</v>
      </c>
      <c r="G15" s="6">
        <v>1216</v>
      </c>
      <c r="H15" s="6">
        <v>1252</v>
      </c>
      <c r="I15" s="92">
        <f>AVERAGE(D15:H15)</f>
        <v>1045.2</v>
      </c>
      <c r="J15" s="6">
        <v>1667</v>
      </c>
      <c r="K15" s="6">
        <v>1760</v>
      </c>
      <c r="L15" s="6">
        <v>1631</v>
      </c>
      <c r="M15" s="6">
        <v>1503</v>
      </c>
      <c r="N15" s="63">
        <v>1584</v>
      </c>
      <c r="O15" s="7">
        <f>AVERAGE(J15:N15)</f>
        <v>1629</v>
      </c>
      <c r="P15" s="8">
        <f>((N15/D15)^(1/9))-1</f>
        <v>9.2234260277435975E-2</v>
      </c>
      <c r="Q15" s="9">
        <f>(H15-D15)/D15</f>
        <v>0.74860335195530725</v>
      </c>
      <c r="R15" s="70">
        <f>(N15-J15)/J15</f>
        <v>-4.9790041991601683E-2</v>
      </c>
      <c r="S15" s="32">
        <v>1639</v>
      </c>
      <c r="V15" s="5"/>
      <c r="W15" s="5"/>
      <c r="X15" s="5"/>
      <c r="Y15" s="5"/>
      <c r="Z15" s="5"/>
      <c r="AA15" s="5"/>
      <c r="AB15" s="5"/>
      <c r="AC15" s="5"/>
    </row>
    <row r="16" spans="2:29" hidden="1">
      <c r="B16" s="107"/>
      <c r="C16" s="15" t="s">
        <v>15</v>
      </c>
      <c r="D16" s="6">
        <v>4301</v>
      </c>
      <c r="E16" s="6">
        <v>4471</v>
      </c>
      <c r="F16" s="6">
        <v>4776</v>
      </c>
      <c r="G16" s="6">
        <v>5006</v>
      </c>
      <c r="H16" s="6">
        <v>5249</v>
      </c>
      <c r="I16" s="92">
        <f>AVERAGE(D16:H16)</f>
        <v>4760.6000000000004</v>
      </c>
      <c r="J16" s="6">
        <v>5666</v>
      </c>
      <c r="K16" s="6">
        <v>5798</v>
      </c>
      <c r="L16" s="6">
        <v>5771</v>
      </c>
      <c r="M16" s="6">
        <v>5300</v>
      </c>
      <c r="N16" s="63">
        <v>5442</v>
      </c>
      <c r="O16" s="7">
        <f t="shared" ref="O16" si="4">AVERAGE(J16:N16)</f>
        <v>5595.4</v>
      </c>
      <c r="P16" s="8">
        <f>((N16/D16)^(1/9))-1</f>
        <v>2.6489104247092277E-2</v>
      </c>
      <c r="Q16" s="9">
        <f>(H16-D16)/D16</f>
        <v>0.22041385724250173</v>
      </c>
      <c r="R16" s="70">
        <f>(N16-J16)/J16</f>
        <v>-3.9534062830921285E-2</v>
      </c>
      <c r="S16" s="32">
        <v>5612</v>
      </c>
      <c r="V16" s="5"/>
      <c r="W16" s="5"/>
      <c r="X16" s="5"/>
      <c r="Y16" s="5"/>
      <c r="Z16" s="5"/>
      <c r="AA16" s="5"/>
      <c r="AB16" s="5"/>
      <c r="AC16" s="5"/>
    </row>
    <row r="17" spans="2:29">
      <c r="B17" s="107"/>
      <c r="C17" s="15" t="s">
        <v>16</v>
      </c>
      <c r="D17" s="10">
        <f t="shared" ref="D17:H17" si="5">D15/D16</f>
        <v>0.16647291327598232</v>
      </c>
      <c r="E17" s="10">
        <f t="shared" si="5"/>
        <v>0.20084992171773652</v>
      </c>
      <c r="F17" s="10">
        <f t="shared" si="5"/>
        <v>0.23953098827470687</v>
      </c>
      <c r="G17" s="10">
        <f t="shared" si="5"/>
        <v>0.2429085097882541</v>
      </c>
      <c r="H17" s="10">
        <f t="shared" si="5"/>
        <v>0.23852162316631739</v>
      </c>
      <c r="I17" s="60">
        <f t="shared" ref="I17" si="6">I15/I16</f>
        <v>0.21955215729109775</v>
      </c>
      <c r="J17" s="10">
        <f>J15/J16</f>
        <v>0.2942110836569008</v>
      </c>
      <c r="K17" s="10">
        <f t="shared" ref="K17:M17" si="7">K15/K16</f>
        <v>0.30355294929285959</v>
      </c>
      <c r="L17" s="10">
        <f t="shared" si="7"/>
        <v>0.28261999653439612</v>
      </c>
      <c r="M17" s="10">
        <f t="shared" si="7"/>
        <v>0.28358490566037736</v>
      </c>
      <c r="N17" s="60">
        <f>N15/N16</f>
        <v>0.29106945975744214</v>
      </c>
      <c r="O17" s="10">
        <f t="shared" ref="O17" si="8">O15/O16</f>
        <v>0.2911320012867713</v>
      </c>
      <c r="P17" s="8"/>
      <c r="Q17" s="9"/>
      <c r="R17" s="70"/>
      <c r="S17" s="33">
        <f t="shared" ref="S17" si="9">S15/S16</f>
        <v>0.29205274411974341</v>
      </c>
      <c r="V17" s="5"/>
      <c r="W17" s="5"/>
      <c r="X17" s="5"/>
      <c r="Y17" s="5"/>
      <c r="Z17" s="5"/>
      <c r="AA17" s="5"/>
      <c r="AB17" s="5"/>
      <c r="AC17" s="5"/>
    </row>
    <row r="18" spans="2:29">
      <c r="B18" s="51" t="s">
        <v>5</v>
      </c>
      <c r="C18" s="50" t="s">
        <v>17</v>
      </c>
      <c r="D18" s="25">
        <v>1252</v>
      </c>
      <c r="E18" s="25">
        <v>1314</v>
      </c>
      <c r="F18" s="25">
        <v>1418</v>
      </c>
      <c r="G18" s="25">
        <v>1581</v>
      </c>
      <c r="H18" s="25">
        <v>1583</v>
      </c>
      <c r="I18" s="93">
        <f>AVERAGE(D18:H18)</f>
        <v>1429.6</v>
      </c>
      <c r="J18" s="25">
        <v>1724</v>
      </c>
      <c r="K18" s="25">
        <v>1782</v>
      </c>
      <c r="L18" s="25">
        <v>1656</v>
      </c>
      <c r="M18" s="25">
        <v>1298</v>
      </c>
      <c r="N18" s="64">
        <v>1579</v>
      </c>
      <c r="O18" s="98">
        <f>AVERAGE(J18:N18)</f>
        <v>1607.8</v>
      </c>
      <c r="P18" s="22">
        <f>((N18/D18)^(1/9))-1</f>
        <v>2.6118537418854171E-2</v>
      </c>
      <c r="Q18" s="23">
        <f t="shared" ref="Q18:Q19" si="10">(H18-D18)/D18</f>
        <v>0.26437699680511184</v>
      </c>
      <c r="R18" s="69">
        <f t="shared" ref="R18:R19" si="11">(N18-J18)/J18</f>
        <v>-8.4106728538283063E-2</v>
      </c>
      <c r="S18" s="34">
        <v>1830</v>
      </c>
      <c r="V18" s="5"/>
      <c r="W18" s="5"/>
      <c r="X18" s="5"/>
      <c r="Y18" s="5"/>
      <c r="Z18" s="5"/>
      <c r="AA18" s="5"/>
      <c r="AB18" s="5"/>
      <c r="AC18" s="5"/>
    </row>
    <row r="19" spans="2:29" hidden="1">
      <c r="B19" s="51"/>
      <c r="C19" s="50" t="s">
        <v>15</v>
      </c>
      <c r="D19" s="25">
        <v>6324</v>
      </c>
      <c r="E19" s="25">
        <v>6698</v>
      </c>
      <c r="F19" s="25">
        <v>6599</v>
      </c>
      <c r="G19" s="25">
        <v>7150</v>
      </c>
      <c r="H19" s="25">
        <v>7094</v>
      </c>
      <c r="I19" s="93">
        <f>AVERAGE(D19:H19)</f>
        <v>6773</v>
      </c>
      <c r="J19" s="25">
        <v>7179</v>
      </c>
      <c r="K19" s="25">
        <v>7217</v>
      </c>
      <c r="L19" s="25">
        <v>6901</v>
      </c>
      <c r="M19" s="25">
        <v>5760</v>
      </c>
      <c r="N19" s="64">
        <v>6188</v>
      </c>
      <c r="O19" s="98">
        <f>AVERAGE(J19:N19)</f>
        <v>6649</v>
      </c>
      <c r="P19" s="22">
        <f>((N19/D19)^(1/9))-1</f>
        <v>-2.4126389676462079E-3</v>
      </c>
      <c r="Q19" s="23">
        <f t="shared" si="10"/>
        <v>0.12175838077166351</v>
      </c>
      <c r="R19" s="69">
        <f t="shared" si="11"/>
        <v>-0.1380415099596044</v>
      </c>
      <c r="S19" s="34">
        <v>6686</v>
      </c>
      <c r="V19" s="5"/>
      <c r="W19" s="5"/>
      <c r="X19" s="5"/>
      <c r="Y19" s="5"/>
      <c r="Z19" s="5"/>
      <c r="AA19" s="5"/>
      <c r="AB19" s="5"/>
      <c r="AC19" s="5"/>
    </row>
    <row r="20" spans="2:29">
      <c r="B20" s="51"/>
      <c r="C20" s="50" t="s">
        <v>16</v>
      </c>
      <c r="D20" s="24">
        <f t="shared" ref="D20:F20" si="12">D18/D19</f>
        <v>0.19797596457938013</v>
      </c>
      <c r="E20" s="24">
        <f t="shared" si="12"/>
        <v>0.19617796357121528</v>
      </c>
      <c r="F20" s="24">
        <f t="shared" si="12"/>
        <v>0.21488104258220941</v>
      </c>
      <c r="G20" s="24">
        <f>G18/G19</f>
        <v>0.22111888111888112</v>
      </c>
      <c r="H20" s="24">
        <f t="shared" ref="H20" si="13">H18/H19</f>
        <v>0.22314632083450803</v>
      </c>
      <c r="I20" s="59">
        <f>I18/I19</f>
        <v>0.21107337959545253</v>
      </c>
      <c r="J20" s="24">
        <f t="shared" ref="J20:M20" si="14">J18/J19</f>
        <v>0.24014486697311604</v>
      </c>
      <c r="K20" s="24">
        <f t="shared" si="14"/>
        <v>0.24691700152417903</v>
      </c>
      <c r="L20" s="24">
        <f t="shared" si="14"/>
        <v>0.23996522243153165</v>
      </c>
      <c r="M20" s="24">
        <f t="shared" si="14"/>
        <v>0.22534722222222223</v>
      </c>
      <c r="N20" s="59">
        <f>N18/N19</f>
        <v>0.25517129928894633</v>
      </c>
      <c r="O20" s="24">
        <f>O18/O19</f>
        <v>0.24181079861633328</v>
      </c>
      <c r="P20" s="22"/>
      <c r="Q20" s="23"/>
      <c r="R20" s="69"/>
      <c r="S20" s="31">
        <f t="shared" ref="S20" si="15">S18/S19</f>
        <v>0.2737062518695782</v>
      </c>
      <c r="V20" s="5"/>
      <c r="W20" s="5"/>
      <c r="X20" s="5"/>
      <c r="Y20" s="5"/>
      <c r="Z20" s="5"/>
      <c r="AA20" s="5"/>
      <c r="AB20" s="5"/>
      <c r="AC20" s="5"/>
    </row>
    <row r="21" spans="2:29">
      <c r="B21" s="52" t="s">
        <v>6</v>
      </c>
      <c r="C21" s="15" t="s">
        <v>17</v>
      </c>
      <c r="D21" s="11">
        <v>2990</v>
      </c>
      <c r="E21" s="11">
        <v>3471</v>
      </c>
      <c r="F21" s="11">
        <v>4016</v>
      </c>
      <c r="G21" s="11">
        <v>4304</v>
      </c>
      <c r="H21" s="11">
        <v>4608</v>
      </c>
      <c r="I21" s="102">
        <f>AVERAGE(D21:H21)</f>
        <v>3877.8</v>
      </c>
      <c r="J21" s="12">
        <v>4923</v>
      </c>
      <c r="K21" s="12">
        <v>4208</v>
      </c>
      <c r="L21" s="12">
        <v>4392</v>
      </c>
      <c r="M21" s="12">
        <v>3782</v>
      </c>
      <c r="N21" s="65">
        <v>4467</v>
      </c>
      <c r="O21" s="99">
        <f>AVERAGE(J21:N21)</f>
        <v>4354.3999999999996</v>
      </c>
      <c r="P21" s="13" t="s">
        <v>7</v>
      </c>
      <c r="Q21" s="13" t="s">
        <v>7</v>
      </c>
      <c r="R21" s="70">
        <f>(N21-J21)/J21</f>
        <v>-9.2626447288238878E-2</v>
      </c>
      <c r="S21" s="35">
        <v>4920</v>
      </c>
      <c r="V21" s="5"/>
      <c r="W21" s="5"/>
      <c r="X21" s="5"/>
      <c r="Y21" s="5"/>
      <c r="Z21" s="5"/>
      <c r="AA21" s="5"/>
      <c r="AB21" s="5"/>
      <c r="AC21" s="5"/>
    </row>
    <row r="22" spans="2:29" hidden="1">
      <c r="B22" s="52"/>
      <c r="C22" s="15" t="s">
        <v>15</v>
      </c>
      <c r="D22" s="11">
        <v>9559</v>
      </c>
      <c r="E22" s="11">
        <v>9725</v>
      </c>
      <c r="F22" s="11">
        <v>10357</v>
      </c>
      <c r="G22" s="11">
        <v>10573</v>
      </c>
      <c r="H22" s="11">
        <v>10687</v>
      </c>
      <c r="I22" s="102">
        <f>AVERAGE(D22:H22)</f>
        <v>10180.200000000001</v>
      </c>
      <c r="J22" s="12">
        <v>10509</v>
      </c>
      <c r="K22" s="12">
        <v>9515</v>
      </c>
      <c r="L22" s="14">
        <v>9654</v>
      </c>
      <c r="M22" s="12">
        <v>8214</v>
      </c>
      <c r="N22" s="66">
        <v>9228</v>
      </c>
      <c r="O22" s="99">
        <f>AVERAGE(J22:N22)</f>
        <v>9424</v>
      </c>
      <c r="P22" s="13" t="s">
        <v>7</v>
      </c>
      <c r="Q22" s="13" t="s">
        <v>7</v>
      </c>
      <c r="R22" s="70">
        <f>(N22-J22)/J22</f>
        <v>-0.12189551812731944</v>
      </c>
      <c r="S22" s="35">
        <v>10159</v>
      </c>
      <c r="V22" s="5"/>
      <c r="W22" s="5"/>
      <c r="X22" s="5"/>
      <c r="Y22" s="5"/>
      <c r="Z22" s="5"/>
      <c r="AA22" s="5"/>
      <c r="AB22" s="5"/>
      <c r="AC22" s="5"/>
    </row>
    <row r="23" spans="2:29">
      <c r="B23" s="52"/>
      <c r="C23" s="15" t="s">
        <v>16</v>
      </c>
      <c r="D23" s="74">
        <f t="shared" ref="D23:F23" si="16">D21/D22</f>
        <v>0.31279422533737838</v>
      </c>
      <c r="E23" s="74">
        <f t="shared" si="16"/>
        <v>0.35691516709511567</v>
      </c>
      <c r="F23" s="74">
        <f t="shared" si="16"/>
        <v>0.387757072511345</v>
      </c>
      <c r="G23" s="74">
        <f>G21/G22</f>
        <v>0.4070746240423721</v>
      </c>
      <c r="H23" s="74">
        <f t="shared" ref="H23" si="17">H21/H22</f>
        <v>0.43117806681014315</v>
      </c>
      <c r="I23" s="75">
        <f>I21/I22</f>
        <v>0.38091589556197325</v>
      </c>
      <c r="J23" s="10">
        <f t="shared" ref="J23:M23" si="18">J21/J22</f>
        <v>0.46845560947759063</v>
      </c>
      <c r="K23" s="10">
        <f t="shared" si="18"/>
        <v>0.44224908039936944</v>
      </c>
      <c r="L23" s="10">
        <f t="shared" si="18"/>
        <v>0.45494095711622123</v>
      </c>
      <c r="M23" s="10">
        <f t="shared" si="18"/>
        <v>0.46043340637935232</v>
      </c>
      <c r="N23" s="60">
        <f>N21/N22</f>
        <v>0.48407022106631992</v>
      </c>
      <c r="O23" s="10">
        <f>O21/O22</f>
        <v>0.46205432937181662</v>
      </c>
      <c r="P23" s="9"/>
      <c r="Q23" s="9"/>
      <c r="R23" s="70"/>
      <c r="S23" s="33">
        <f t="shared" ref="S23" si="19">S21/S22</f>
        <v>0.48429963579092428</v>
      </c>
      <c r="V23" s="5"/>
      <c r="W23" s="5"/>
      <c r="X23" s="5"/>
      <c r="Y23" s="5"/>
      <c r="Z23" s="5"/>
      <c r="AA23" s="5"/>
      <c r="AB23" s="5"/>
      <c r="AC23" s="5"/>
    </row>
    <row r="24" spans="2:29">
      <c r="B24" s="108" t="s">
        <v>8</v>
      </c>
      <c r="C24" s="76" t="s">
        <v>17</v>
      </c>
      <c r="D24" s="77">
        <v>700</v>
      </c>
      <c r="E24" s="77">
        <v>735</v>
      </c>
      <c r="F24" s="77">
        <v>869</v>
      </c>
      <c r="G24" s="77">
        <v>909</v>
      </c>
      <c r="H24" s="77">
        <v>1095</v>
      </c>
      <c r="I24" s="94">
        <f>AVERAGE(D24:H24)</f>
        <v>861.6</v>
      </c>
      <c r="J24" s="77" t="s">
        <v>7</v>
      </c>
      <c r="K24" s="77" t="s">
        <v>7</v>
      </c>
      <c r="L24" s="76" t="s">
        <v>7</v>
      </c>
      <c r="M24" s="76" t="s">
        <v>7</v>
      </c>
      <c r="N24" s="78" t="s">
        <v>7</v>
      </c>
      <c r="O24" s="79" t="s">
        <v>7</v>
      </c>
      <c r="P24" s="80" t="s">
        <v>7</v>
      </c>
      <c r="Q24" s="80">
        <f>(H24-D24)/D24</f>
        <v>0.56428571428571428</v>
      </c>
      <c r="R24" s="81" t="s">
        <v>7</v>
      </c>
      <c r="S24" s="82" t="s">
        <v>7</v>
      </c>
      <c r="V24" s="5"/>
      <c r="W24" s="5"/>
      <c r="X24" s="5"/>
      <c r="Y24" s="5"/>
      <c r="Z24" s="5"/>
      <c r="AA24" s="5"/>
      <c r="AB24" s="5"/>
      <c r="AC24" s="5"/>
    </row>
    <row r="25" spans="2:29" hidden="1">
      <c r="B25" s="109"/>
      <c r="C25" s="15" t="s">
        <v>15</v>
      </c>
      <c r="D25" s="6">
        <v>3926</v>
      </c>
      <c r="E25" s="6">
        <v>3862</v>
      </c>
      <c r="F25" s="6">
        <v>3965</v>
      </c>
      <c r="G25" s="6">
        <v>4215</v>
      </c>
      <c r="H25" s="6">
        <v>4828</v>
      </c>
      <c r="I25" s="92">
        <f>AVERAGE(D25:H25)</f>
        <v>4159.2</v>
      </c>
      <c r="J25" s="6" t="s">
        <v>7</v>
      </c>
      <c r="K25" s="6" t="s">
        <v>7</v>
      </c>
      <c r="L25" s="15" t="s">
        <v>7</v>
      </c>
      <c r="M25" s="15" t="s">
        <v>7</v>
      </c>
      <c r="N25" s="67" t="s">
        <v>7</v>
      </c>
      <c r="O25" s="7" t="s">
        <v>7</v>
      </c>
      <c r="P25" s="9" t="s">
        <v>7</v>
      </c>
      <c r="Q25" s="9">
        <f>(H25-D25)/D25</f>
        <v>0.22975038206826287</v>
      </c>
      <c r="R25" s="70" t="s">
        <v>7</v>
      </c>
      <c r="S25" s="36" t="s">
        <v>7</v>
      </c>
      <c r="V25" s="5"/>
      <c r="W25" s="5"/>
      <c r="X25" s="5"/>
      <c r="Y25" s="5"/>
      <c r="Z25" s="5"/>
      <c r="AA25" s="5"/>
      <c r="AB25" s="5"/>
      <c r="AC25" s="5"/>
    </row>
    <row r="26" spans="2:29">
      <c r="B26" s="110"/>
      <c r="C26" s="83" t="s">
        <v>16</v>
      </c>
      <c r="D26" s="84">
        <f t="shared" ref="D26:H26" si="20">D24/D25</f>
        <v>0.17829852266938359</v>
      </c>
      <c r="E26" s="84">
        <f t="shared" si="20"/>
        <v>0.19031589849818747</v>
      </c>
      <c r="F26" s="84">
        <f t="shared" si="20"/>
        <v>0.21916771752837327</v>
      </c>
      <c r="G26" s="84">
        <f t="shared" si="20"/>
        <v>0.21565836298932384</v>
      </c>
      <c r="H26" s="84">
        <f t="shared" si="20"/>
        <v>0.22680198840099419</v>
      </c>
      <c r="I26" s="85">
        <f t="shared" ref="I26" si="21">I24/I25</f>
        <v>0.20715522215810733</v>
      </c>
      <c r="J26" s="86" t="s">
        <v>7</v>
      </c>
      <c r="K26" s="86" t="s">
        <v>7</v>
      </c>
      <c r="L26" s="86" t="s">
        <v>7</v>
      </c>
      <c r="M26" s="86" t="s">
        <v>7</v>
      </c>
      <c r="N26" s="87" t="s">
        <v>7</v>
      </c>
      <c r="O26" s="86" t="s">
        <v>7</v>
      </c>
      <c r="P26" s="88"/>
      <c r="Q26" s="88"/>
      <c r="R26" s="89"/>
      <c r="S26" s="90" t="s">
        <v>7</v>
      </c>
      <c r="V26" s="5"/>
      <c r="W26" s="5"/>
      <c r="X26" s="5"/>
      <c r="Y26" s="5"/>
      <c r="Z26" s="5"/>
      <c r="AA26" s="5"/>
      <c r="AB26" s="5"/>
      <c r="AC26" s="5"/>
    </row>
    <row r="27" spans="2:29">
      <c r="B27" s="108" t="s">
        <v>9</v>
      </c>
      <c r="C27" s="76" t="s">
        <v>17</v>
      </c>
      <c r="D27" s="77">
        <v>1780</v>
      </c>
      <c r="E27" s="77">
        <v>2020</v>
      </c>
      <c r="F27" s="77">
        <v>2459</v>
      </c>
      <c r="G27" s="77">
        <v>2688</v>
      </c>
      <c r="H27" s="77">
        <v>2770</v>
      </c>
      <c r="I27" s="94">
        <f>AVERAGE(D27:H27)</f>
        <v>2343.4</v>
      </c>
      <c r="J27" s="77" t="s">
        <v>7</v>
      </c>
      <c r="K27" s="77" t="s">
        <v>7</v>
      </c>
      <c r="L27" s="76" t="s">
        <v>7</v>
      </c>
      <c r="M27" s="76" t="s">
        <v>7</v>
      </c>
      <c r="N27" s="78" t="s">
        <v>7</v>
      </c>
      <c r="O27" s="79" t="s">
        <v>7</v>
      </c>
      <c r="P27" s="80" t="s">
        <v>7</v>
      </c>
      <c r="Q27" s="80">
        <f>(H27-D27)/D27</f>
        <v>0.5561797752808989</v>
      </c>
      <c r="R27" s="81" t="s">
        <v>7</v>
      </c>
      <c r="S27" s="82" t="s">
        <v>7</v>
      </c>
      <c r="V27" s="5"/>
      <c r="W27" s="5"/>
      <c r="X27" s="5"/>
      <c r="Y27" s="5"/>
      <c r="Z27" s="5"/>
      <c r="AA27" s="5"/>
      <c r="AB27" s="5"/>
      <c r="AC27" s="5"/>
    </row>
    <row r="28" spans="2:29" hidden="1">
      <c r="B28" s="109"/>
      <c r="C28" s="15" t="s">
        <v>15</v>
      </c>
      <c r="D28" s="6">
        <v>4384</v>
      </c>
      <c r="E28" s="6">
        <v>4436</v>
      </c>
      <c r="F28" s="6">
        <v>4908</v>
      </c>
      <c r="G28" s="6">
        <v>4994</v>
      </c>
      <c r="H28" s="6">
        <v>4420</v>
      </c>
      <c r="I28" s="92">
        <f>AVERAGE(D28:H28)</f>
        <v>4628.3999999999996</v>
      </c>
      <c r="J28" s="6" t="s">
        <v>7</v>
      </c>
      <c r="K28" s="6" t="s">
        <v>7</v>
      </c>
      <c r="L28" s="15" t="s">
        <v>7</v>
      </c>
      <c r="M28" s="15" t="s">
        <v>7</v>
      </c>
      <c r="N28" s="67" t="s">
        <v>7</v>
      </c>
      <c r="O28" s="7" t="s">
        <v>7</v>
      </c>
      <c r="P28" s="9" t="s">
        <v>7</v>
      </c>
      <c r="Q28" s="9">
        <f>(H28-D28)/D28</f>
        <v>8.2116788321167887E-3</v>
      </c>
      <c r="R28" s="70" t="s">
        <v>7</v>
      </c>
      <c r="S28" s="36" t="s">
        <v>7</v>
      </c>
      <c r="V28" s="5"/>
      <c r="W28" s="5"/>
      <c r="X28" s="5"/>
      <c r="Y28" s="5"/>
      <c r="Z28" s="5"/>
      <c r="AA28" s="5"/>
      <c r="AB28" s="5"/>
      <c r="AC28" s="5"/>
    </row>
    <row r="29" spans="2:29">
      <c r="B29" s="110"/>
      <c r="C29" s="83" t="s">
        <v>16</v>
      </c>
      <c r="D29" s="84">
        <f t="shared" ref="D29:H29" si="22">D27/D28</f>
        <v>0.40602189781021897</v>
      </c>
      <c r="E29" s="84">
        <f t="shared" si="22"/>
        <v>0.45536519386834984</v>
      </c>
      <c r="F29" s="84">
        <f t="shared" si="22"/>
        <v>0.50101874490627551</v>
      </c>
      <c r="G29" s="84">
        <f t="shared" si="22"/>
        <v>0.53824589507408893</v>
      </c>
      <c r="H29" s="84">
        <f t="shared" si="22"/>
        <v>0.62669683257918551</v>
      </c>
      <c r="I29" s="85">
        <f t="shared" ref="I29" si="23">I27/I28</f>
        <v>0.50630887563736937</v>
      </c>
      <c r="J29" s="86" t="s">
        <v>7</v>
      </c>
      <c r="K29" s="86" t="s">
        <v>7</v>
      </c>
      <c r="L29" s="86" t="s">
        <v>7</v>
      </c>
      <c r="M29" s="86" t="s">
        <v>7</v>
      </c>
      <c r="N29" s="87" t="s">
        <v>7</v>
      </c>
      <c r="O29" s="86" t="s">
        <v>7</v>
      </c>
      <c r="P29" s="88"/>
      <c r="Q29" s="88"/>
      <c r="R29" s="89"/>
      <c r="S29" s="90" t="s">
        <v>7</v>
      </c>
      <c r="V29" s="5"/>
      <c r="W29" s="5"/>
      <c r="X29" s="5"/>
      <c r="Y29" s="5"/>
      <c r="Z29" s="5"/>
      <c r="AA29" s="5"/>
      <c r="AB29" s="5"/>
      <c r="AC29" s="5"/>
    </row>
    <row r="30" spans="2:29">
      <c r="B30" s="109" t="s">
        <v>10</v>
      </c>
      <c r="C30" s="15" t="s">
        <v>17</v>
      </c>
      <c r="D30" s="6">
        <v>510</v>
      </c>
      <c r="E30" s="6">
        <v>716</v>
      </c>
      <c r="F30" s="6">
        <v>688</v>
      </c>
      <c r="G30" s="6">
        <v>707</v>
      </c>
      <c r="H30" s="6">
        <v>743</v>
      </c>
      <c r="I30" s="92">
        <f>AVERAGE(D30:H30)</f>
        <v>672.8</v>
      </c>
      <c r="J30" s="6" t="s">
        <v>7</v>
      </c>
      <c r="K30" s="6" t="s">
        <v>7</v>
      </c>
      <c r="L30" s="15" t="s">
        <v>7</v>
      </c>
      <c r="M30" s="15" t="s">
        <v>7</v>
      </c>
      <c r="N30" s="67" t="s">
        <v>7</v>
      </c>
      <c r="O30" s="7" t="s">
        <v>7</v>
      </c>
      <c r="P30" s="9" t="s">
        <v>7</v>
      </c>
      <c r="Q30" s="9">
        <f>(H30-D30)/D30</f>
        <v>0.4568627450980392</v>
      </c>
      <c r="R30" s="70" t="s">
        <v>7</v>
      </c>
      <c r="S30" s="36" t="s">
        <v>7</v>
      </c>
      <c r="V30" s="5"/>
      <c r="W30" s="5"/>
      <c r="X30" s="5"/>
      <c r="Y30" s="5"/>
      <c r="Z30" s="5"/>
      <c r="AA30" s="5"/>
      <c r="AB30" s="5"/>
      <c r="AC30" s="5"/>
    </row>
    <row r="31" spans="2:29" hidden="1">
      <c r="B31" s="109"/>
      <c r="C31" s="15" t="s">
        <v>15</v>
      </c>
      <c r="D31" s="6">
        <v>1249</v>
      </c>
      <c r="E31" s="6">
        <v>1427</v>
      </c>
      <c r="F31" s="6">
        <v>1484</v>
      </c>
      <c r="G31" s="6">
        <v>1364</v>
      </c>
      <c r="H31" s="6">
        <v>1439</v>
      </c>
      <c r="I31" s="92">
        <f>AVERAGE(D31:H31)</f>
        <v>1392.6</v>
      </c>
      <c r="J31" s="6" t="s">
        <v>7</v>
      </c>
      <c r="K31" s="6" t="s">
        <v>7</v>
      </c>
      <c r="L31" s="15" t="s">
        <v>7</v>
      </c>
      <c r="M31" s="15" t="s">
        <v>7</v>
      </c>
      <c r="N31" s="67" t="s">
        <v>7</v>
      </c>
      <c r="O31" s="7" t="s">
        <v>7</v>
      </c>
      <c r="P31" s="9" t="s">
        <v>7</v>
      </c>
      <c r="Q31" s="9">
        <f>(H31-D31)/D31</f>
        <v>0.1521216973578863</v>
      </c>
      <c r="R31" s="70" t="s">
        <v>7</v>
      </c>
      <c r="S31" s="36" t="s">
        <v>7</v>
      </c>
      <c r="V31" s="5"/>
      <c r="W31" s="16"/>
      <c r="X31" s="17"/>
      <c r="Y31" s="17"/>
      <c r="Z31" s="17"/>
      <c r="AA31" s="17"/>
      <c r="AB31" s="17"/>
      <c r="AC31" s="18"/>
    </row>
    <row r="32" spans="2:29">
      <c r="B32" s="109"/>
      <c r="C32" s="15" t="s">
        <v>16</v>
      </c>
      <c r="D32" s="10">
        <f t="shared" ref="D32:H32" si="24">D30/D31</f>
        <v>0.40832666132906326</v>
      </c>
      <c r="E32" s="10">
        <f t="shared" si="24"/>
        <v>0.50175192711983185</v>
      </c>
      <c r="F32" s="10">
        <f t="shared" si="24"/>
        <v>0.46361185983827491</v>
      </c>
      <c r="G32" s="10">
        <f t="shared" si="24"/>
        <v>0.51832844574780057</v>
      </c>
      <c r="H32" s="10">
        <f t="shared" si="24"/>
        <v>0.51633078526754694</v>
      </c>
      <c r="I32" s="60">
        <f t="shared" ref="I32" si="25">I30/I31</f>
        <v>0.48312508976016083</v>
      </c>
      <c r="J32" s="43" t="s">
        <v>7</v>
      </c>
      <c r="K32" s="43" t="s">
        <v>7</v>
      </c>
      <c r="L32" s="43" t="s">
        <v>7</v>
      </c>
      <c r="M32" s="43" t="s">
        <v>7</v>
      </c>
      <c r="N32" s="68" t="s">
        <v>7</v>
      </c>
      <c r="O32" s="43" t="s">
        <v>7</v>
      </c>
      <c r="P32" s="9"/>
      <c r="Q32" s="9"/>
      <c r="R32" s="70"/>
      <c r="S32" s="44" t="s">
        <v>7</v>
      </c>
      <c r="V32" s="5"/>
      <c r="W32" s="18"/>
      <c r="X32" s="18"/>
      <c r="Y32" s="18"/>
      <c r="Z32" s="18"/>
      <c r="AA32" s="18"/>
      <c r="AB32" s="18"/>
      <c r="AC32" s="18"/>
    </row>
    <row r="33" spans="2:29">
      <c r="B33" s="104" t="s">
        <v>0</v>
      </c>
      <c r="C33" s="45" t="s">
        <v>28</v>
      </c>
      <c r="D33" s="46">
        <f t="shared" ref="D33:F33" si="26">SUM(D12+D15+D18+D21)</f>
        <v>5527</v>
      </c>
      <c r="E33" s="46">
        <f t="shared" si="26"/>
        <v>6292</v>
      </c>
      <c r="F33" s="46">
        <f t="shared" si="26"/>
        <v>7173</v>
      </c>
      <c r="G33" s="46">
        <f>SUM(G12+G15+G18+G21)</f>
        <v>7854</v>
      </c>
      <c r="H33" s="46">
        <f>SUM(H12+H15+H18+H21)</f>
        <v>8309</v>
      </c>
      <c r="I33" s="95">
        <f>AVERAGE(D33:H33)</f>
        <v>7031</v>
      </c>
      <c r="J33" s="46">
        <f t="shared" ref="J33:L33" si="27">SUM(J12+J15+J18+J21)</f>
        <v>9276</v>
      </c>
      <c r="K33" s="46">
        <f t="shared" si="27"/>
        <v>8632</v>
      </c>
      <c r="L33" s="46">
        <f t="shared" si="27"/>
        <v>8668</v>
      </c>
      <c r="M33" s="46">
        <f>M12+M15+M18+M21</f>
        <v>7364</v>
      </c>
      <c r="N33" s="47">
        <f>N12+N15+N18+N21</f>
        <v>8689</v>
      </c>
      <c r="O33" s="100">
        <f>AVERAGE(J33:N33)</f>
        <v>8525.7999999999993</v>
      </c>
      <c r="P33" s="48">
        <f>((N33/D33)^(1/9))-1</f>
        <v>5.1552954822028374E-2</v>
      </c>
      <c r="Q33" s="48">
        <f>(H33-D33)/D33</f>
        <v>0.50334720463180749</v>
      </c>
      <c r="R33" s="71">
        <f>(N33-J33)/J33</f>
        <v>-6.3281586890901256E-2</v>
      </c>
      <c r="S33" s="49">
        <f>S12+S15+S18+S21</f>
        <v>9641</v>
      </c>
      <c r="V33" s="5"/>
      <c r="W33" s="5"/>
      <c r="X33" s="5"/>
      <c r="Y33" s="5"/>
      <c r="Z33" s="5"/>
      <c r="AA33" s="5"/>
      <c r="AB33" s="5"/>
      <c r="AC33" s="5"/>
    </row>
    <row r="34" spans="2:29" hidden="1">
      <c r="B34" s="105"/>
      <c r="C34" s="26" t="s">
        <v>15</v>
      </c>
      <c r="D34" s="27">
        <f t="shared" ref="D34:F34" si="28">SUM(D13+D16+D19+D22)</f>
        <v>23823</v>
      </c>
      <c r="E34" s="27">
        <f t="shared" si="28"/>
        <v>24618</v>
      </c>
      <c r="F34" s="27">
        <f t="shared" si="28"/>
        <v>25523</v>
      </c>
      <c r="G34" s="27">
        <f>SUM(G13+G16+G19+G22)</f>
        <v>26727</v>
      </c>
      <c r="H34" s="27">
        <f t="shared" ref="H34" si="29">SUM(H13+H16+H19+H22)</f>
        <v>27091</v>
      </c>
      <c r="I34" s="96">
        <f>AVERAGE(D34:H34)</f>
        <v>25556.400000000001</v>
      </c>
      <c r="J34" s="27">
        <f>SUM(J13+J16+J19+J22)</f>
        <v>27532</v>
      </c>
      <c r="K34" s="27">
        <f t="shared" ref="K34" si="30">SUM(K13+K16+K19+K22)</f>
        <v>26452</v>
      </c>
      <c r="L34" s="27">
        <f>SUM(L13+L16+L19+L22)</f>
        <v>26504</v>
      </c>
      <c r="M34" s="27">
        <f>M13+M16+M19+M22</f>
        <v>22659</v>
      </c>
      <c r="N34" s="29">
        <f>N13+N16+N19+N22</f>
        <v>24688</v>
      </c>
      <c r="O34" s="101">
        <f>AVERAGE(J34:N34)</f>
        <v>25567</v>
      </c>
      <c r="P34" s="28">
        <f>((N34/D34)^(1/9))-1</f>
        <v>3.970728652067379E-3</v>
      </c>
      <c r="Q34" s="28">
        <f>(H34-D34)/D34</f>
        <v>0.13717835704990974</v>
      </c>
      <c r="R34" s="72">
        <f>(N34-J34)/J34</f>
        <v>-0.10329798053174488</v>
      </c>
      <c r="S34" s="37">
        <f>S13+S16+S19+S22</f>
        <v>26744</v>
      </c>
      <c r="V34" s="5"/>
      <c r="W34" s="5"/>
      <c r="X34" s="5"/>
      <c r="Y34" s="5"/>
      <c r="Z34" s="5"/>
      <c r="AA34" s="5"/>
      <c r="AB34" s="5"/>
      <c r="AC34" s="5"/>
    </row>
    <row r="35" spans="2:29" ht="14.5" thickBot="1">
      <c r="B35" s="106"/>
      <c r="C35" s="38" t="s">
        <v>16</v>
      </c>
      <c r="D35" s="39">
        <f t="shared" ref="D35:H35" si="31">D33/D34</f>
        <v>0.23200268647945263</v>
      </c>
      <c r="E35" s="39">
        <f t="shared" si="31"/>
        <v>0.25558534405719391</v>
      </c>
      <c r="F35" s="39">
        <f t="shared" si="31"/>
        <v>0.28104063001998197</v>
      </c>
      <c r="G35" s="39">
        <f t="shared" si="31"/>
        <v>0.2938601414300146</v>
      </c>
      <c r="H35" s="39">
        <f t="shared" si="31"/>
        <v>0.30670702447307224</v>
      </c>
      <c r="I35" s="40">
        <f t="shared" ref="I35" si="32">I33/I34</f>
        <v>0.27511699613404078</v>
      </c>
      <c r="J35" s="39">
        <f>J33/J34</f>
        <v>0.33691704198750544</v>
      </c>
      <c r="K35" s="39">
        <f t="shared" ref="K35:N35" si="33">K33/K34</f>
        <v>0.32632693180099803</v>
      </c>
      <c r="L35" s="39">
        <f t="shared" si="33"/>
        <v>0.32704497434349533</v>
      </c>
      <c r="M35" s="39">
        <f t="shared" si="33"/>
        <v>0.32499227679950571</v>
      </c>
      <c r="N35" s="40">
        <f t="shared" si="33"/>
        <v>0.35195236552171094</v>
      </c>
      <c r="O35" s="39">
        <f t="shared" ref="O35" si="34">O33/O34</f>
        <v>0.33346892478585671</v>
      </c>
      <c r="P35" s="41"/>
      <c r="Q35" s="41"/>
      <c r="R35" s="73"/>
      <c r="S35" s="42">
        <f t="shared" ref="S35" si="35">S33/S34</f>
        <v>0.36049207298833386</v>
      </c>
    </row>
    <row r="36" spans="2:29" ht="14.5" thickTop="1"/>
    <row r="37" spans="2:29">
      <c r="B37" s="19"/>
      <c r="C37" s="5"/>
      <c r="D37" s="5"/>
      <c r="E37" s="5"/>
      <c r="F37" s="5"/>
      <c r="G37" s="5"/>
      <c r="H37" s="5"/>
      <c r="I37" s="19"/>
      <c r="J37" s="5"/>
      <c r="K37" s="5"/>
      <c r="L37" s="5"/>
      <c r="M37" s="5"/>
    </row>
    <row r="38" spans="2:29" ht="14.5">
      <c r="I38" s="20"/>
    </row>
  </sheetData>
  <mergeCells count="7">
    <mergeCell ref="B7:S7"/>
    <mergeCell ref="B33:B35"/>
    <mergeCell ref="B12:B14"/>
    <mergeCell ref="B15:B17"/>
    <mergeCell ref="B24:B26"/>
    <mergeCell ref="B27:B29"/>
    <mergeCell ref="B30:B32"/>
  </mergeCells>
  <pageMargins left="0.7" right="0.7" top="0.75" bottom="0.75" header="0.3" footer="0.3"/>
  <pageSetup paperSize="9" orientation="portrait" r:id="rId1"/>
  <ignoredErrors>
    <ignoredError sqref="I14 I17 I20 I23 I26 I29 I32:I34 O14 O17 O2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684D1806-4BF4-44CE-A500-0740B7079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C87701-3F42-45DE-8564-5AD605EF9C56}">
  <ds:schemaRefs>
    <ds:schemaRef ds:uri="http://schemas.microsoft.com/sharepoint/v3/contenttype/forms"/>
  </ds:schemaRefs>
</ds:datastoreItem>
</file>

<file path=customXml/itemProps3.xml><?xml version="1.0" encoding="utf-8"?>
<ds:datastoreItem xmlns:ds="http://schemas.openxmlformats.org/officeDocument/2006/customXml" ds:itemID="{AC2D560C-2677-4387-B063-FA20404ABD01}">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b23351c-6ed6-444c-a66b-e3c1876fb1b1"/>
    <ds:schemaRef ds:uri="b304e8da-070f-413a-89c8-6e99405170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Sonia Leite</cp:lastModifiedBy>
  <cp:lastPrinted>2021-09-01T09:17:06Z</cp:lastPrinted>
  <dcterms:created xsi:type="dcterms:W3CDTF">2017-11-13T12:18:27Z</dcterms:created>
  <dcterms:modified xsi:type="dcterms:W3CDTF">2024-01-29T09:40:26Z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