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7_75+/"/>
    </mc:Choice>
  </mc:AlternateContent>
  <xr:revisionPtr revIDLastSave="4" documentId="11_66BEFC923BAFFF86076C437EDF76E876FEAE2CF3" xr6:coauthVersionLast="47" xr6:coauthVersionMax="47" xr10:uidLastSave="{3A8A6803-0C2A-4AE8-B131-2A8C89D2CC82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3" l="1"/>
  <c r="L39" i="13"/>
  <c r="M39" i="13"/>
  <c r="N39" i="13"/>
  <c r="O39" i="13"/>
  <c r="J39" i="13"/>
  <c r="I11" i="13"/>
  <c r="D12" i="13"/>
  <c r="H39" i="13" l="1"/>
  <c r="G39" i="13"/>
  <c r="F39" i="13"/>
  <c r="E39" i="13"/>
  <c r="D39" i="13"/>
  <c r="M25" i="13"/>
  <c r="M18" i="13"/>
  <c r="M16" i="13"/>
  <c r="M14" i="13"/>
  <c r="M12" i="13"/>
  <c r="L25" i="13"/>
  <c r="K25" i="13"/>
  <c r="J25" i="13"/>
  <c r="L18" i="13"/>
  <c r="K18" i="13"/>
  <c r="J18" i="13"/>
  <c r="L16" i="13"/>
  <c r="K16" i="13"/>
  <c r="J16" i="13"/>
  <c r="L14" i="13"/>
  <c r="K14" i="13"/>
  <c r="J14" i="13"/>
  <c r="L12" i="13"/>
  <c r="K12" i="13"/>
  <c r="J12" i="13"/>
  <c r="H25" i="13"/>
  <c r="G25" i="13"/>
  <c r="H24" i="13"/>
  <c r="G24" i="13"/>
  <c r="H22" i="13"/>
  <c r="G22" i="13"/>
  <c r="H20" i="13"/>
  <c r="G20" i="13"/>
  <c r="H18" i="13"/>
  <c r="G18" i="13"/>
  <c r="H16" i="13"/>
  <c r="G16" i="13"/>
  <c r="H14" i="13"/>
  <c r="G14" i="13"/>
  <c r="H12" i="13"/>
  <c r="G12" i="13"/>
  <c r="F25" i="13"/>
  <c r="E25" i="13"/>
  <c r="D25" i="13"/>
  <c r="F24" i="13"/>
  <c r="E24" i="13"/>
  <c r="D24" i="13"/>
  <c r="F22" i="13"/>
  <c r="E22" i="13"/>
  <c r="D22" i="13"/>
  <c r="F20" i="13"/>
  <c r="E20" i="13"/>
  <c r="D20" i="13"/>
  <c r="F18" i="13"/>
  <c r="E18" i="13"/>
  <c r="D18" i="13"/>
  <c r="F16" i="13"/>
  <c r="E16" i="13"/>
  <c r="D16" i="13"/>
  <c r="F14" i="13"/>
  <c r="E14" i="13"/>
  <c r="D14" i="13"/>
  <c r="F12" i="13"/>
  <c r="E12" i="13"/>
  <c r="G26" i="13" l="1"/>
  <c r="L26" i="13"/>
  <c r="K26" i="13"/>
  <c r="M26" i="13"/>
  <c r="F26" i="13"/>
  <c r="J26" i="13"/>
  <c r="H26" i="13"/>
  <c r="E26" i="13" l="1"/>
  <c r="D26" i="13"/>
  <c r="I38" i="13"/>
  <c r="I37" i="13"/>
  <c r="I36" i="13"/>
  <c r="I35" i="13"/>
  <c r="I34" i="13"/>
  <c r="I33" i="13"/>
  <c r="I32" i="13"/>
  <c r="I39" i="13" l="1"/>
  <c r="O25" i="13"/>
  <c r="O26" i="13" s="1"/>
  <c r="N25" i="13"/>
  <c r="N26" i="13" s="1"/>
  <c r="I23" i="13"/>
  <c r="I24" i="13" s="1"/>
  <c r="I21" i="13"/>
  <c r="I22" i="13" s="1"/>
  <c r="I19" i="13"/>
  <c r="I20" i="13" s="1"/>
  <c r="O18" i="13"/>
  <c r="N18" i="13"/>
  <c r="I17" i="13"/>
  <c r="I18" i="13" s="1"/>
  <c r="O16" i="13"/>
  <c r="N16" i="13"/>
  <c r="I15" i="13"/>
  <c r="I16" i="13" s="1"/>
  <c r="O14" i="13"/>
  <c r="N14" i="13"/>
  <c r="I13" i="13"/>
  <c r="I14" i="13" s="1"/>
  <c r="O12" i="13"/>
  <c r="N12" i="13"/>
  <c r="I12" i="13"/>
  <c r="I25" i="13" l="1"/>
  <c r="I26" i="13" s="1"/>
</calcChain>
</file>

<file path=xl/sharedStrings.xml><?xml version="1.0" encoding="utf-8"?>
<sst xmlns="http://schemas.openxmlformats.org/spreadsheetml/2006/main" count="90" uniqueCount="24">
  <si>
    <t xml:space="preserve">Sources : données IGSS / Traitement : Observatoire national de la santé
</t>
  </si>
  <si>
    <t>Unités : Nombre de lits occupés et part dans le total des lits occupés  sur l'année</t>
  </si>
  <si>
    <t>Etablissements</t>
  </si>
  <si>
    <t>Indicateurs</t>
  </si>
  <si>
    <t>CHdN</t>
  </si>
  <si>
    <t>Nombre de lits occupés par personnes âgées ≥ 75 ans</t>
  </si>
  <si>
    <t>% dans le total des lits occupés</t>
  </si>
  <si>
    <t>CHL</t>
  </si>
  <si>
    <t>CHEM</t>
  </si>
  <si>
    <t>HRS</t>
  </si>
  <si>
    <t>CHK</t>
  </si>
  <si>
    <t>NA</t>
  </si>
  <si>
    <t>ZITHA</t>
  </si>
  <si>
    <t>CSM</t>
  </si>
  <si>
    <t>GDL</t>
  </si>
  <si>
    <t>Type d'hospitalisation</t>
  </si>
  <si>
    <t>Nombre total de lits occupés</t>
  </si>
  <si>
    <t>Tableau : Occupation des lits par des patients âgés de 75 ans et plus, et part dans le total des lits occupés, par établissement, 2012-2022</t>
  </si>
  <si>
    <t>Référence : Carte sanitaire 2023</t>
  </si>
  <si>
    <t>Années de référence : 2012-2022</t>
  </si>
  <si>
    <t>Moy. 2012-16</t>
  </si>
  <si>
    <t>2022 (p)</t>
  </si>
  <si>
    <t>Périmètre d'inclusion : activité opposable, résidents et non-résidents, centres hospitaliers, hors activité de rééducation, présence à minuit et hospitalisation de jour en ESMJ (PSA non incluses)</t>
  </si>
  <si>
    <t>Moy.           2012-16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</si>
</sst>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&quot;$&quot;* #,##0_);_(&quot;$&quot;* \(#,##0\);_(&quot;$&quot;* &quot;-&quot;_);_(@_)"/>
    <numFmt numFmtId="166" formatCode="0.0%"/>
    <numFmt numFmtId="167" formatCode="0.0"/>
    <numFmt numFmtId="168" formatCode="&quot;[&quot;#,###.#&quot;]&quot;;&quot;[-&quot;#,###.#&quot;]&quot;"/>
    <numFmt numFmtId="169" formatCode="&quot;[&quot;#,###.#%&quot;]&quot;;&quot;[-&quot;#,###.#%&quot;]&quot;"/>
    <numFmt numFmtId="170" formatCode="&quot;[&quot;#,###.0&quot;]&quot;;&quot;[-&quot;#,###.0&quot;]&quot;"/>
    <numFmt numFmtId="171" formatCode="0.00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i/>
      <sz val="9"/>
      <name val="HelveticaNeueLT Std"/>
      <family val="2"/>
    </font>
    <font>
      <b/>
      <sz val="9"/>
      <name val="HelveticaNeueLT Std"/>
      <family val="2"/>
    </font>
    <font>
      <b/>
      <sz val="9"/>
      <color theme="0"/>
      <name val="HelveticaNeueLT Std"/>
      <family val="2"/>
    </font>
  </fonts>
  <fills count="6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  <fill>
      <patternFill patternType="solid">
        <fgColor rgb="FFE0E0E0"/>
        <bgColor indexed="64"/>
      </patternFill>
    </fill>
    <fill>
      <patternFill patternType="solid">
        <fgColor rgb="FF009696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rgb="FF8497B0"/>
      </bottom>
      <diagonal/>
    </border>
    <border>
      <left/>
      <right/>
      <top style="thick">
        <color auto="1"/>
      </top>
      <bottom style="medium">
        <color rgb="FF8497B0"/>
      </bottom>
      <diagonal/>
    </border>
    <border>
      <left/>
      <right style="thick">
        <color auto="1"/>
      </right>
      <top style="thick">
        <color auto="1"/>
      </top>
      <bottom style="medium">
        <color rgb="FF8497B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rgb="FF8497B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center" vertical="center"/>
    </xf>
    <xf numFmtId="166" fontId="8" fillId="0" borderId="0" xfId="7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horizontal="center" vertical="center"/>
    </xf>
    <xf numFmtId="166" fontId="8" fillId="3" borderId="0" xfId="7" applyNumberFormat="1" applyFont="1" applyFill="1" applyBorder="1" applyAlignment="1">
      <alignment horizontal="center" vertical="center"/>
    </xf>
    <xf numFmtId="168" fontId="8" fillId="3" borderId="0" xfId="0" applyNumberFormat="1" applyFont="1" applyFill="1" applyBorder="1" applyAlignment="1">
      <alignment horizontal="center" vertical="center"/>
    </xf>
    <xf numFmtId="169" fontId="8" fillId="3" borderId="0" xfId="7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167" fontId="8" fillId="0" borderId="5" xfId="0" applyNumberFormat="1" applyFont="1" applyFill="1" applyBorder="1" applyAlignment="1">
      <alignment horizontal="center" vertical="center"/>
    </xf>
    <xf numFmtId="166" fontId="8" fillId="0" borderId="5" xfId="7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7" fontId="8" fillId="3" borderId="5" xfId="0" applyNumberFormat="1" applyFont="1" applyFill="1" applyBorder="1" applyAlignment="1">
      <alignment horizontal="center" vertical="center"/>
    </xf>
    <xf numFmtId="166" fontId="8" fillId="3" borderId="5" xfId="7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6" fontId="11" fillId="3" borderId="7" xfId="7" applyNumberFormat="1" applyFont="1" applyFill="1" applyBorder="1" applyAlignment="1">
      <alignment horizontal="center" vertical="center"/>
    </xf>
    <xf numFmtId="166" fontId="11" fillId="3" borderId="8" xfId="7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167" fontId="11" fillId="3" borderId="10" xfId="0" applyNumberFormat="1" applyFont="1" applyFill="1" applyBorder="1" applyAlignment="1">
      <alignment horizontal="center" vertical="center"/>
    </xf>
    <xf numFmtId="167" fontId="11" fillId="3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7" fontId="8" fillId="0" borderId="13" xfId="0" applyNumberFormat="1" applyFont="1" applyFill="1" applyBorder="1" applyAlignment="1">
      <alignment horizontal="center" vertical="center"/>
    </xf>
    <xf numFmtId="167" fontId="8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6" fontId="8" fillId="0" borderId="16" xfId="7" applyNumberFormat="1" applyFont="1" applyFill="1" applyBorder="1" applyAlignment="1">
      <alignment horizontal="center" vertical="center"/>
    </xf>
    <xf numFmtId="166" fontId="8" fillId="0" borderId="17" xfId="7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167" fontId="8" fillId="0" borderId="19" xfId="0" applyNumberFormat="1" applyFont="1" applyFill="1" applyBorder="1" applyAlignment="1">
      <alignment horizontal="center" vertical="center"/>
    </xf>
    <xf numFmtId="166" fontId="8" fillId="0" borderId="19" xfId="7" applyNumberFormat="1" applyFont="1" applyFill="1" applyBorder="1" applyAlignment="1">
      <alignment horizontal="center" vertical="center"/>
    </xf>
    <xf numFmtId="167" fontId="8" fillId="3" borderId="19" xfId="0" applyNumberFormat="1" applyFont="1" applyFill="1" applyBorder="1" applyAlignment="1">
      <alignment horizontal="center" vertical="center"/>
    </xf>
    <xf numFmtId="166" fontId="8" fillId="3" borderId="19" xfId="7" applyNumberFormat="1" applyFont="1" applyFill="1" applyBorder="1" applyAlignment="1">
      <alignment horizontal="center" vertical="center"/>
    </xf>
    <xf numFmtId="169" fontId="8" fillId="3" borderId="19" xfId="7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166" fontId="8" fillId="0" borderId="21" xfId="7" applyNumberFormat="1" applyFont="1" applyFill="1" applyBorder="1" applyAlignment="1">
      <alignment horizontal="center" vertical="center"/>
    </xf>
    <xf numFmtId="167" fontId="11" fillId="3" borderId="22" xfId="0" applyNumberFormat="1" applyFont="1" applyFill="1" applyBorder="1" applyAlignment="1">
      <alignment horizontal="center" vertical="center"/>
    </xf>
    <xf numFmtId="166" fontId="11" fillId="3" borderId="23" xfId="7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8" fillId="0" borderId="5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7" fontId="8" fillId="4" borderId="5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vertical="center"/>
    </xf>
    <xf numFmtId="0" fontId="11" fillId="4" borderId="25" xfId="0" applyFont="1" applyFill="1" applyBorder="1" applyAlignment="1">
      <alignment vertical="center"/>
    </xf>
    <xf numFmtId="167" fontId="11" fillId="4" borderId="25" xfId="0" applyNumberFormat="1" applyFont="1" applyFill="1" applyBorder="1" applyAlignment="1">
      <alignment horizontal="center" vertical="center"/>
    </xf>
    <xf numFmtId="167" fontId="11" fillId="4" borderId="26" xfId="0" applyNumberFormat="1" applyFont="1" applyFill="1" applyBorder="1" applyAlignment="1">
      <alignment horizontal="center" vertical="center"/>
    </xf>
    <xf numFmtId="167" fontId="8" fillId="0" borderId="19" xfId="0" applyNumberFormat="1" applyFont="1" applyBorder="1" applyAlignment="1">
      <alignment horizontal="center" vertical="center"/>
    </xf>
    <xf numFmtId="167" fontId="8" fillId="4" borderId="19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170" fontId="8" fillId="3" borderId="19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0" fontId="12" fillId="5" borderId="27" xfId="0" applyFont="1" applyFill="1" applyBorder="1" applyAlignment="1">
      <alignment vertical="center"/>
    </xf>
    <xf numFmtId="0" fontId="12" fillId="5" borderId="28" xfId="0" applyFont="1" applyFill="1" applyBorder="1" applyAlignment="1">
      <alignment vertical="center"/>
    </xf>
    <xf numFmtId="171" fontId="6" fillId="0" borderId="0" xfId="0" applyNumberFormat="1" applyFont="1"/>
    <xf numFmtId="167" fontId="11" fillId="4" borderId="3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9696"/>
      <color rgb="FFE0E0E0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talisation%20&#233;tranger/Pr&#233;sentation%20MLL%200109/Statistics/Results/Excel/all/summary/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6"/>
  <sheetViews>
    <sheetView showGridLines="0" tabSelected="1" topLeftCell="A12" zoomScale="130" zoomScaleNormal="130" workbookViewId="0">
      <selection activeCell="B10" sqref="B10:O26"/>
    </sheetView>
  </sheetViews>
  <sheetFormatPr defaultColWidth="9.26953125" defaultRowHeight="14"/>
  <cols>
    <col min="1" max="1" width="9.26953125" style="2"/>
    <col min="2" max="2" width="13.453125" style="2" customWidth="1"/>
    <col min="3" max="3" width="47" style="2" customWidth="1"/>
    <col min="4" max="4" width="6.81640625" style="2" hidden="1" customWidth="1"/>
    <col min="5" max="5" width="7.26953125" style="2" hidden="1" customWidth="1"/>
    <col min="6" max="6" width="6.453125" style="2" hidden="1" customWidth="1"/>
    <col min="7" max="7" width="7" style="2" hidden="1" customWidth="1"/>
    <col min="8" max="8" width="7.26953125" style="2" hidden="1" customWidth="1"/>
    <col min="9" max="9" width="10.1796875" style="2" customWidth="1"/>
    <col min="10" max="14" width="7.54296875" style="2" customWidth="1"/>
    <col min="15" max="15" width="8.26953125" style="2" customWidth="1"/>
    <col min="16" max="16384" width="9.26953125" style="2"/>
  </cols>
  <sheetData>
    <row r="2" spans="2:15">
      <c r="B2" s="1" t="s">
        <v>17</v>
      </c>
    </row>
    <row r="3" spans="2:15">
      <c r="B3" s="3"/>
    </row>
    <row r="4" spans="2:15">
      <c r="B4" s="3" t="s">
        <v>18</v>
      </c>
    </row>
    <row r="5" spans="2:15" ht="14.5" customHeight="1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>
      <c r="B6" s="3" t="s">
        <v>19</v>
      </c>
    </row>
    <row r="7" spans="2:15" ht="24.65" customHeight="1"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2:15">
      <c r="B8" s="3" t="s">
        <v>1</v>
      </c>
    </row>
    <row r="9" spans="2:15" ht="14.5" thickBot="1"/>
    <row r="10" spans="2:15" ht="24" thickTop="1" thickBot="1">
      <c r="B10" s="14" t="s">
        <v>2</v>
      </c>
      <c r="C10" s="15" t="s">
        <v>3</v>
      </c>
      <c r="D10" s="16">
        <v>2012</v>
      </c>
      <c r="E10" s="16">
        <v>2013</v>
      </c>
      <c r="F10" s="16">
        <v>2014</v>
      </c>
      <c r="G10" s="16">
        <v>2015</v>
      </c>
      <c r="H10" s="16">
        <v>2016</v>
      </c>
      <c r="I10" s="41" t="s">
        <v>23</v>
      </c>
      <c r="J10" s="16">
        <v>2017</v>
      </c>
      <c r="K10" s="16">
        <v>2018</v>
      </c>
      <c r="L10" s="16">
        <v>2019</v>
      </c>
      <c r="M10" s="16">
        <v>2020</v>
      </c>
      <c r="N10" s="16">
        <v>2021</v>
      </c>
      <c r="O10" s="17" t="s">
        <v>21</v>
      </c>
    </row>
    <row r="11" spans="2:15">
      <c r="B11" s="18" t="s">
        <v>4</v>
      </c>
      <c r="C11" s="4" t="s">
        <v>5</v>
      </c>
      <c r="D11" s="5">
        <v>93.648186173853531</v>
      </c>
      <c r="E11" s="5">
        <v>96.030116358658447</v>
      </c>
      <c r="F11" s="5">
        <v>96.599589322381931</v>
      </c>
      <c r="G11" s="5">
        <v>96.56947296372347</v>
      </c>
      <c r="H11" s="5">
        <v>100.15879534565366</v>
      </c>
      <c r="I11" s="42">
        <f>AVERAGE(D11:H11)</f>
        <v>96.601232032854199</v>
      </c>
      <c r="J11" s="5">
        <v>96.56947296372347</v>
      </c>
      <c r="K11" s="5">
        <v>93.826146475017111</v>
      </c>
      <c r="L11" s="5">
        <v>97.900068446269685</v>
      </c>
      <c r="M11" s="5">
        <v>95.77002053388091</v>
      </c>
      <c r="N11" s="5">
        <v>95.186858316221759</v>
      </c>
      <c r="O11" s="19">
        <v>109.01300479123887</v>
      </c>
    </row>
    <row r="12" spans="2:15">
      <c r="B12" s="18"/>
      <c r="C12" s="4" t="s">
        <v>6</v>
      </c>
      <c r="D12" s="6">
        <f>D11/D32</f>
        <v>0.35708693064965707</v>
      </c>
      <c r="E12" s="6">
        <f t="shared" ref="E12:F12" si="0">E11/E32</f>
        <v>0.36827626757383897</v>
      </c>
      <c r="F12" s="6">
        <f t="shared" si="0"/>
        <v>0.37627172869787778</v>
      </c>
      <c r="G12" s="6">
        <f>G11/G32</f>
        <v>0.37841027346557804</v>
      </c>
      <c r="H12" s="6">
        <f t="shared" ref="H12" si="1">H11/H32</f>
        <v>0.37341785072676792</v>
      </c>
      <c r="I12" s="43">
        <f t="shared" ref="I12:O12" si="2">I11/I32</f>
        <v>0.37064240229085726</v>
      </c>
      <c r="J12" s="6">
        <f t="shared" ref="J12:M12" si="3">J11/J32</f>
        <v>0.37446916935620855</v>
      </c>
      <c r="K12" s="6">
        <f t="shared" si="3"/>
        <v>0.36641041815907366</v>
      </c>
      <c r="L12" s="6">
        <f t="shared" si="3"/>
        <v>0.37156187329197715</v>
      </c>
      <c r="M12" s="6">
        <f t="shared" si="3"/>
        <v>0.40220765781303902</v>
      </c>
      <c r="N12" s="6">
        <f t="shared" si="2"/>
        <v>0.37953582812977599</v>
      </c>
      <c r="O12" s="20">
        <f t="shared" si="2"/>
        <v>0.40088398457557661</v>
      </c>
    </row>
    <row r="13" spans="2:15">
      <c r="B13" s="21" t="s">
        <v>7</v>
      </c>
      <c r="C13" s="7" t="s">
        <v>5</v>
      </c>
      <c r="D13" s="8">
        <v>110.17932922655716</v>
      </c>
      <c r="E13" s="8">
        <v>113.34976043805612</v>
      </c>
      <c r="F13" s="8">
        <v>110.97056810403834</v>
      </c>
      <c r="G13" s="8">
        <v>120.32306639288159</v>
      </c>
      <c r="H13" s="8">
        <v>127.41136208076659</v>
      </c>
      <c r="I13" s="44">
        <f>AVERAGE(D13:H13)</f>
        <v>116.44681724845995</v>
      </c>
      <c r="J13" s="8">
        <v>128.17796030116358</v>
      </c>
      <c r="K13" s="8">
        <v>125.18822724161534</v>
      </c>
      <c r="L13" s="8">
        <v>130.80355920602327</v>
      </c>
      <c r="M13" s="8">
        <v>117.34976043805612</v>
      </c>
      <c r="N13" s="8">
        <v>123.25804243668721</v>
      </c>
      <c r="O13" s="22">
        <v>124.32032854209446</v>
      </c>
    </row>
    <row r="14" spans="2:15">
      <c r="B14" s="21"/>
      <c r="C14" s="7" t="s">
        <v>6</v>
      </c>
      <c r="D14" s="9">
        <f t="shared" ref="D14:H14" si="4">D13/D33</f>
        <v>0.26079658864090005</v>
      </c>
      <c r="E14" s="9">
        <f t="shared" si="4"/>
        <v>0.26633172294450269</v>
      </c>
      <c r="F14" s="9">
        <f t="shared" si="4"/>
        <v>0.26345826345826345</v>
      </c>
      <c r="G14" s="9">
        <f t="shared" si="4"/>
        <v>0.28150681860399573</v>
      </c>
      <c r="H14" s="9">
        <f t="shared" si="4"/>
        <v>0.28446816184066553</v>
      </c>
      <c r="I14" s="45">
        <f t="shared" ref="I14:O14" si="5">I13/I33</f>
        <v>0.27148917482538909</v>
      </c>
      <c r="J14" s="9">
        <f t="shared" ref="J14:M14" si="6">J13/J33</f>
        <v>0.28456203691885024</v>
      </c>
      <c r="K14" s="9">
        <f t="shared" si="6"/>
        <v>0.27935435389568736</v>
      </c>
      <c r="L14" s="9">
        <f t="shared" si="6"/>
        <v>0.28700327396149339</v>
      </c>
      <c r="M14" s="9">
        <f t="shared" si="6"/>
        <v>0.28021521825824885</v>
      </c>
      <c r="N14" s="9">
        <f t="shared" si="5"/>
        <v>0.28060334081276489</v>
      </c>
      <c r="O14" s="23">
        <f t="shared" si="5"/>
        <v>0.27799171069467321</v>
      </c>
    </row>
    <row r="15" spans="2:15">
      <c r="B15" s="18" t="s">
        <v>8</v>
      </c>
      <c r="C15" s="4" t="s">
        <v>5</v>
      </c>
      <c r="D15" s="5">
        <v>166.10814510609171</v>
      </c>
      <c r="E15" s="5">
        <v>164.78576317590691</v>
      </c>
      <c r="F15" s="5">
        <v>164.17796030116358</v>
      </c>
      <c r="G15" s="5">
        <v>179.29637234770706</v>
      </c>
      <c r="H15" s="5">
        <v>178.36002737850788</v>
      </c>
      <c r="I15" s="42">
        <f>AVERAGE(D15:H15)</f>
        <v>170.54565366187541</v>
      </c>
      <c r="J15" s="5">
        <v>180.41615331964408</v>
      </c>
      <c r="K15" s="5">
        <v>182.48049281314169</v>
      </c>
      <c r="L15" s="5">
        <v>181.5359342915811</v>
      </c>
      <c r="M15" s="5">
        <v>149.47296372347708</v>
      </c>
      <c r="N15" s="5">
        <v>147.44421629021218</v>
      </c>
      <c r="O15" s="19">
        <v>142.38466803559206</v>
      </c>
    </row>
    <row r="16" spans="2:15">
      <c r="B16" s="18"/>
      <c r="C16" s="4" t="s">
        <v>6</v>
      </c>
      <c r="D16" s="6">
        <f t="shared" ref="D16:H16" si="7">D15/D34</f>
        <v>0.37751146453616075</v>
      </c>
      <c r="E16" s="6">
        <f t="shared" si="7"/>
        <v>0.37164786445115433</v>
      </c>
      <c r="F16" s="6">
        <f t="shared" si="7"/>
        <v>0.3728185520221331</v>
      </c>
      <c r="G16" s="6">
        <f t="shared" si="7"/>
        <v>0.39803801199803079</v>
      </c>
      <c r="H16" s="6">
        <f t="shared" si="7"/>
        <v>0.39403140347906035</v>
      </c>
      <c r="I16" s="43">
        <f t="shared" ref="I16:O16" si="8">I15/I34</f>
        <v>0.38292601362732143</v>
      </c>
      <c r="J16" s="6">
        <f t="shared" ref="J16:M16" si="9">J15/J34</f>
        <v>0.40225738319354404</v>
      </c>
      <c r="K16" s="6">
        <f t="shared" si="9"/>
        <v>0.40392342235878048</v>
      </c>
      <c r="L16" s="6">
        <f t="shared" si="9"/>
        <v>0.40600813167434113</v>
      </c>
      <c r="M16" s="6">
        <f t="shared" si="9"/>
        <v>0.41546809125915107</v>
      </c>
      <c r="N16" s="6">
        <f t="shared" si="8"/>
        <v>0.40863184891229293</v>
      </c>
      <c r="O16" s="20">
        <f t="shared" si="8"/>
        <v>0.38837982151525335</v>
      </c>
    </row>
    <row r="17" spans="2:15">
      <c r="B17" s="21" t="s">
        <v>9</v>
      </c>
      <c r="C17" s="7" t="s">
        <v>5</v>
      </c>
      <c r="D17" s="10">
        <v>198.09445585215605</v>
      </c>
      <c r="E17" s="10">
        <v>180.1533196440794</v>
      </c>
      <c r="F17" s="10">
        <v>189.23477070499658</v>
      </c>
      <c r="G17" s="10">
        <v>190.59822039698835</v>
      </c>
      <c r="H17" s="10">
        <v>176.87063655030801</v>
      </c>
      <c r="I17" s="66">
        <f>AVERAGE(D17:H17)</f>
        <v>186.99028062970569</v>
      </c>
      <c r="J17" s="8">
        <v>167.29363449691991</v>
      </c>
      <c r="K17" s="8">
        <v>178.70499657768653</v>
      </c>
      <c r="L17" s="8">
        <v>160.52566735112936</v>
      </c>
      <c r="M17" s="8">
        <v>128.26557152635181</v>
      </c>
      <c r="N17" s="8">
        <v>126.45585215605749</v>
      </c>
      <c r="O17" s="22">
        <v>144.46543463381246</v>
      </c>
    </row>
    <row r="18" spans="2:15">
      <c r="B18" s="21"/>
      <c r="C18" s="7" t="s">
        <v>6</v>
      </c>
      <c r="D18" s="11">
        <f t="shared" ref="D18:H18" si="10">D17/D35</f>
        <v>0.35428397951289253</v>
      </c>
      <c r="E18" s="11">
        <f t="shared" si="10"/>
        <v>0.34329643039744567</v>
      </c>
      <c r="F18" s="11">
        <f t="shared" si="10"/>
        <v>0.35977971183476304</v>
      </c>
      <c r="G18" s="11">
        <f t="shared" si="10"/>
        <v>0.36588583411731929</v>
      </c>
      <c r="H18" s="11">
        <f t="shared" si="10"/>
        <v>0.35223301182615713</v>
      </c>
      <c r="I18" s="46">
        <f t="shared" ref="I18:O18" si="11">I17/I35</f>
        <v>0.3550961540461231</v>
      </c>
      <c r="J18" s="9">
        <f t="shared" ref="J18:M18" si="12">J17/J35</f>
        <v>0.34585342661142426</v>
      </c>
      <c r="K18" s="9">
        <f t="shared" si="12"/>
        <v>0.36007965973597544</v>
      </c>
      <c r="L18" s="9">
        <f t="shared" si="12"/>
        <v>0.33646468762015164</v>
      </c>
      <c r="M18" s="9">
        <f t="shared" si="12"/>
        <v>0.31501691108735264</v>
      </c>
      <c r="N18" s="9">
        <f t="shared" si="11"/>
        <v>0.30257055262951021</v>
      </c>
      <c r="O18" s="23">
        <f t="shared" si="11"/>
        <v>0.32243398981967508</v>
      </c>
    </row>
    <row r="19" spans="2:15">
      <c r="B19" s="24" t="s">
        <v>10</v>
      </c>
      <c r="C19" s="4" t="s">
        <v>5</v>
      </c>
      <c r="D19" s="5">
        <v>88.692676249144426</v>
      </c>
      <c r="E19" s="5">
        <v>82.444900752908964</v>
      </c>
      <c r="F19" s="5">
        <v>77.138945927446954</v>
      </c>
      <c r="G19" s="5">
        <v>84.114989733059545</v>
      </c>
      <c r="H19" s="5">
        <v>84.607802874743328</v>
      </c>
      <c r="I19" s="42">
        <f>AVERAGE(D19:H19)</f>
        <v>83.399863107460646</v>
      </c>
      <c r="J19" s="5" t="s">
        <v>11</v>
      </c>
      <c r="K19" s="5" t="s">
        <v>11</v>
      </c>
      <c r="L19" s="5" t="s">
        <v>11</v>
      </c>
      <c r="M19" s="5" t="s">
        <v>11</v>
      </c>
      <c r="N19" s="5" t="s">
        <v>11</v>
      </c>
      <c r="O19" s="19" t="s">
        <v>11</v>
      </c>
    </row>
    <row r="20" spans="2:15">
      <c r="B20" s="24"/>
      <c r="C20" s="4" t="s">
        <v>6</v>
      </c>
      <c r="D20" s="6">
        <f t="shared" ref="D20:H20" si="13">D19/D36</f>
        <v>0.27348168909450082</v>
      </c>
      <c r="E20" s="6">
        <f t="shared" si="13"/>
        <v>0.26703497446083996</v>
      </c>
      <c r="F20" s="6">
        <f t="shared" si="13"/>
        <v>0.25403709347302744</v>
      </c>
      <c r="G20" s="6">
        <f t="shared" si="13"/>
        <v>0.27304964539007087</v>
      </c>
      <c r="H20" s="6">
        <f t="shared" si="13"/>
        <v>0.2768441044201172</v>
      </c>
      <c r="I20" s="43">
        <f t="shared" ref="I20" si="14">I19/I36</f>
        <v>0.26896649154562713</v>
      </c>
      <c r="J20" s="6" t="s">
        <v>11</v>
      </c>
      <c r="K20" s="6" t="s">
        <v>11</v>
      </c>
      <c r="L20" s="6" t="s">
        <v>11</v>
      </c>
      <c r="M20" s="6" t="s">
        <v>11</v>
      </c>
      <c r="N20" s="6" t="s">
        <v>11</v>
      </c>
      <c r="O20" s="20" t="s">
        <v>11</v>
      </c>
    </row>
    <row r="21" spans="2:15">
      <c r="B21" s="33" t="s">
        <v>12</v>
      </c>
      <c r="C21" s="34" t="s">
        <v>5</v>
      </c>
      <c r="D21" s="35">
        <v>69.374401095140314</v>
      </c>
      <c r="E21" s="35">
        <v>62.25051334702259</v>
      </c>
      <c r="F21" s="35">
        <v>60.56125941136208</v>
      </c>
      <c r="G21" s="35">
        <v>55.501711156741955</v>
      </c>
      <c r="H21" s="35">
        <v>41.86721423682409</v>
      </c>
      <c r="I21" s="47">
        <f>AVERAGE(D21:H21)</f>
        <v>57.911019849418196</v>
      </c>
      <c r="J21" s="35" t="s">
        <v>11</v>
      </c>
      <c r="K21" s="35" t="s">
        <v>11</v>
      </c>
      <c r="L21" s="35" t="s">
        <v>11</v>
      </c>
      <c r="M21" s="35" t="s">
        <v>11</v>
      </c>
      <c r="N21" s="35" t="s">
        <v>11</v>
      </c>
      <c r="O21" s="36" t="s">
        <v>11</v>
      </c>
    </row>
    <row r="22" spans="2:15">
      <c r="B22" s="37"/>
      <c r="C22" s="38" t="s">
        <v>6</v>
      </c>
      <c r="D22" s="39">
        <f t="shared" ref="D22:H22" si="15">D21/D37</f>
        <v>0.41369120504155033</v>
      </c>
      <c r="E22" s="39">
        <f t="shared" si="15"/>
        <v>0.40130255215503552</v>
      </c>
      <c r="F22" s="39">
        <f t="shared" si="15"/>
        <v>0.40009405466022752</v>
      </c>
      <c r="G22" s="39">
        <f t="shared" si="15"/>
        <v>0.39506557792372299</v>
      </c>
      <c r="H22" s="39">
        <f t="shared" si="15"/>
        <v>0.33249983692461565</v>
      </c>
      <c r="I22" s="48">
        <f t="shared" ref="I22" si="16">I21/I37</f>
        <v>0.39097966728280953</v>
      </c>
      <c r="J22" s="39" t="s">
        <v>11</v>
      </c>
      <c r="K22" s="39" t="s">
        <v>11</v>
      </c>
      <c r="L22" s="39" t="s">
        <v>11</v>
      </c>
      <c r="M22" s="39" t="s">
        <v>11</v>
      </c>
      <c r="N22" s="39" t="s">
        <v>11</v>
      </c>
      <c r="O22" s="40" t="s">
        <v>11</v>
      </c>
    </row>
    <row r="23" spans="2:15">
      <c r="B23" s="24" t="s">
        <v>13</v>
      </c>
      <c r="C23" s="4" t="s">
        <v>5</v>
      </c>
      <c r="D23" s="5">
        <v>40.027378507871319</v>
      </c>
      <c r="E23" s="5">
        <v>35.457905544147842</v>
      </c>
      <c r="F23" s="5">
        <v>51.534565366187543</v>
      </c>
      <c r="G23" s="5">
        <v>50.98151950718686</v>
      </c>
      <c r="H23" s="5">
        <v>50.395619438740589</v>
      </c>
      <c r="I23" s="42">
        <f>AVERAGE(D23:H23)</f>
        <v>45.679397672826823</v>
      </c>
      <c r="J23" s="5" t="s">
        <v>11</v>
      </c>
      <c r="K23" s="5" t="s">
        <v>11</v>
      </c>
      <c r="L23" s="5" t="s">
        <v>11</v>
      </c>
      <c r="M23" s="5" t="s">
        <v>11</v>
      </c>
      <c r="N23" s="5" t="s">
        <v>11</v>
      </c>
      <c r="O23" s="19" t="s">
        <v>11</v>
      </c>
    </row>
    <row r="24" spans="2:15">
      <c r="B24" s="24"/>
      <c r="C24" s="4" t="s">
        <v>6</v>
      </c>
      <c r="D24" s="6">
        <f t="shared" ref="D24:H24" si="17">D23/D38</f>
        <v>0.59622364503894609</v>
      </c>
      <c r="E24" s="6">
        <f t="shared" si="17"/>
        <v>0.58211974110032361</v>
      </c>
      <c r="F24" s="6">
        <f t="shared" si="17"/>
        <v>0.72630807223336935</v>
      </c>
      <c r="G24" s="6">
        <f t="shared" si="17"/>
        <v>0.70438039037675904</v>
      </c>
      <c r="H24" s="6">
        <f t="shared" si="17"/>
        <v>0.71372625048468397</v>
      </c>
      <c r="I24" s="43">
        <f t="shared" ref="I24" si="18">I23/I38</f>
        <v>0.66785151027531586</v>
      </c>
      <c r="J24" s="6" t="s">
        <v>11</v>
      </c>
      <c r="K24" s="6" t="s">
        <v>11</v>
      </c>
      <c r="L24" s="6" t="s">
        <v>11</v>
      </c>
      <c r="M24" s="6" t="s">
        <v>11</v>
      </c>
      <c r="N24" s="6" t="s">
        <v>11</v>
      </c>
      <c r="O24" s="20" t="s">
        <v>11</v>
      </c>
    </row>
    <row r="25" spans="2:15">
      <c r="B25" s="29" t="s">
        <v>14</v>
      </c>
      <c r="C25" s="30" t="s">
        <v>5</v>
      </c>
      <c r="D25" s="31">
        <f>SUM(D11+D13+D15+D19+D21+D23)</f>
        <v>568.03011635865835</v>
      </c>
      <c r="E25" s="31">
        <f>SUM(E11+E13+E15+E19+E21+E23)</f>
        <v>554.31895961670079</v>
      </c>
      <c r="F25" s="31">
        <f>SUM(F11+F13+F15+F19+F21+F23)</f>
        <v>560.98288843258047</v>
      </c>
      <c r="G25" s="31">
        <f>SUM(G11+G13+G15+G19+G21+G23)</f>
        <v>586.78713210130036</v>
      </c>
      <c r="H25" s="31">
        <f>SUM(H11+H13+H15+H19+H21+H23)</f>
        <v>582.80082135523617</v>
      </c>
      <c r="I25" s="49">
        <f>AVERAGE(D25:H25)</f>
        <v>570.58398357289525</v>
      </c>
      <c r="J25" s="31">
        <f t="shared" ref="J25:O25" si="19">SUM(J11+J13+J15+J17)</f>
        <v>572.45722108145105</v>
      </c>
      <c r="K25" s="31">
        <f t="shared" si="19"/>
        <v>580.19986310746071</v>
      </c>
      <c r="L25" s="31">
        <f t="shared" si="19"/>
        <v>570.76522929500334</v>
      </c>
      <c r="M25" s="31">
        <f t="shared" si="19"/>
        <v>490.8583162217659</v>
      </c>
      <c r="N25" s="31">
        <f t="shared" si="19"/>
        <v>492.34496919917865</v>
      </c>
      <c r="O25" s="32">
        <f t="shared" si="19"/>
        <v>520.18343600273784</v>
      </c>
    </row>
    <row r="26" spans="2:15" ht="14.5" thickBot="1">
      <c r="B26" s="25"/>
      <c r="C26" s="26" t="s">
        <v>6</v>
      </c>
      <c r="D26" s="27">
        <f t="shared" ref="D26:H26" si="20">D25/D39</f>
        <v>0.33733472512178136</v>
      </c>
      <c r="E26" s="27">
        <f t="shared" si="20"/>
        <v>0.33503333537421826</v>
      </c>
      <c r="F26" s="27">
        <f t="shared" si="20"/>
        <v>0.34117251358286166</v>
      </c>
      <c r="G26" s="27">
        <f t="shared" si="20"/>
        <v>0.35476940088260311</v>
      </c>
      <c r="H26" s="27">
        <f t="shared" si="20"/>
        <v>0.3487923971817139</v>
      </c>
      <c r="I26" s="50">
        <f t="shared" ref="I26:O26" si="21">I25/I39</f>
        <v>0.34341162373152145</v>
      </c>
      <c r="J26" s="27">
        <f t="shared" ref="J26:M26" si="22">J25/J39</f>
        <v>0.3489433569923015</v>
      </c>
      <c r="K26" s="27">
        <f t="shared" si="22"/>
        <v>0.35115412020083187</v>
      </c>
      <c r="L26" s="27">
        <f t="shared" si="22"/>
        <v>0.34729531396547897</v>
      </c>
      <c r="M26" s="27">
        <f t="shared" si="22"/>
        <v>0.34474364299229315</v>
      </c>
      <c r="N26" s="27">
        <f t="shared" si="21"/>
        <v>0.33519731139803949</v>
      </c>
      <c r="O26" s="28">
        <f t="shared" si="21"/>
        <v>0.33914712077398168</v>
      </c>
    </row>
    <row r="27" spans="2:15" ht="14.5" thickTop="1"/>
    <row r="28" spans="2:15">
      <c r="I28" s="70"/>
    </row>
    <row r="30" spans="2:15" ht="14.5" thickBot="1"/>
    <row r="31" spans="2:15" ht="23.5" thickTop="1">
      <c r="B31" s="68" t="s">
        <v>2</v>
      </c>
      <c r="C31" s="69" t="s">
        <v>15</v>
      </c>
      <c r="D31" s="63">
        <v>2012</v>
      </c>
      <c r="E31" s="63">
        <v>2013</v>
      </c>
      <c r="F31" s="63">
        <v>2014</v>
      </c>
      <c r="G31" s="63">
        <v>2015</v>
      </c>
      <c r="H31" s="63">
        <v>2016</v>
      </c>
      <c r="I31" s="64" t="s">
        <v>20</v>
      </c>
      <c r="J31" s="63">
        <v>2017</v>
      </c>
      <c r="K31" s="63">
        <v>2018</v>
      </c>
      <c r="L31" s="63">
        <v>2019</v>
      </c>
      <c r="M31" s="63">
        <v>2020</v>
      </c>
      <c r="N31" s="63">
        <v>2021</v>
      </c>
      <c r="O31" s="65" t="s">
        <v>21</v>
      </c>
    </row>
    <row r="32" spans="2:15">
      <c r="B32" s="51" t="s">
        <v>4</v>
      </c>
      <c r="C32" s="52" t="s">
        <v>16</v>
      </c>
      <c r="D32" s="12">
        <v>262.25598904859686</v>
      </c>
      <c r="E32" s="12">
        <v>260.75564681724848</v>
      </c>
      <c r="F32" s="12">
        <v>256.72826830937714</v>
      </c>
      <c r="G32" s="12">
        <v>255.1978097193703</v>
      </c>
      <c r="H32" s="12">
        <v>268.22176591375768</v>
      </c>
      <c r="I32" s="61">
        <f>AVERAGE(D32:H32)</f>
        <v>260.63189596167012</v>
      </c>
      <c r="J32" s="12">
        <v>257.88364134154688</v>
      </c>
      <c r="K32" s="12">
        <v>256.0684462696783</v>
      </c>
      <c r="L32" s="12">
        <v>263.48254620123203</v>
      </c>
      <c r="M32" s="12">
        <v>238.11088295687884</v>
      </c>
      <c r="N32" s="12">
        <v>250.79808350444901</v>
      </c>
      <c r="O32" s="53">
        <v>271.9315537303217</v>
      </c>
    </row>
    <row r="33" spans="2:15">
      <c r="B33" s="54" t="s">
        <v>7</v>
      </c>
      <c r="C33" s="55" t="s">
        <v>16</v>
      </c>
      <c r="D33" s="13">
        <v>422.47227926078028</v>
      </c>
      <c r="E33" s="13">
        <v>425.59616700889802</v>
      </c>
      <c r="F33" s="13">
        <v>421.20739219712527</v>
      </c>
      <c r="G33" s="13">
        <v>427.42505133470223</v>
      </c>
      <c r="H33" s="13">
        <v>447.89322381930185</v>
      </c>
      <c r="I33" s="62">
        <f t="shared" ref="I33:I38" si="23">AVERAGE(D33:H33)</f>
        <v>428.91882272416149</v>
      </c>
      <c r="J33" s="13">
        <v>450.43942505133469</v>
      </c>
      <c r="K33" s="13">
        <v>448.13415468856948</v>
      </c>
      <c r="L33" s="13">
        <v>455.75633127994524</v>
      </c>
      <c r="M33" s="13">
        <v>418.78439425051334</v>
      </c>
      <c r="N33" s="13">
        <v>439.26078028747435</v>
      </c>
      <c r="O33" s="56">
        <v>447.20876112251881</v>
      </c>
    </row>
    <row r="34" spans="2:15">
      <c r="B34" s="51" t="s">
        <v>8</v>
      </c>
      <c r="C34" s="52" t="s">
        <v>16</v>
      </c>
      <c r="D34" s="12">
        <v>440.00821355236138</v>
      </c>
      <c r="E34" s="12">
        <v>443.3921971252567</v>
      </c>
      <c r="F34" s="12">
        <v>440.36960985626285</v>
      </c>
      <c r="G34" s="12">
        <v>450.45037645448321</v>
      </c>
      <c r="H34" s="12">
        <v>452.65434633812458</v>
      </c>
      <c r="I34" s="61">
        <f t="shared" si="23"/>
        <v>445.37494866529778</v>
      </c>
      <c r="J34" s="12">
        <v>448.50924024640659</v>
      </c>
      <c r="K34" s="12">
        <v>451.77002053388088</v>
      </c>
      <c r="L34" s="12">
        <v>447.12388774811774</v>
      </c>
      <c r="M34" s="12">
        <v>359.77002053388088</v>
      </c>
      <c r="N34" s="12">
        <v>360.82409308692678</v>
      </c>
      <c r="O34" s="53">
        <v>366.61190965092402</v>
      </c>
    </row>
    <row r="35" spans="2:15">
      <c r="B35" s="54" t="s">
        <v>9</v>
      </c>
      <c r="C35" s="55" t="s">
        <v>16</v>
      </c>
      <c r="D35" s="13">
        <v>559.14031485284056</v>
      </c>
      <c r="E35" s="13">
        <v>524.77481177275843</v>
      </c>
      <c r="F35" s="13">
        <v>525.97399041752226</v>
      </c>
      <c r="G35" s="13">
        <v>520.92265571526355</v>
      </c>
      <c r="H35" s="13">
        <v>502.14099931553733</v>
      </c>
      <c r="I35" s="62">
        <f t="shared" si="23"/>
        <v>526.59055441478449</v>
      </c>
      <c r="J35" s="13">
        <v>483.71252566735114</v>
      </c>
      <c r="K35" s="13">
        <v>496.29295003422311</v>
      </c>
      <c r="L35" s="13">
        <v>477.09514031485281</v>
      </c>
      <c r="M35" s="13">
        <v>407.17043121149896</v>
      </c>
      <c r="N35" s="13">
        <v>417.93839835728954</v>
      </c>
      <c r="O35" s="56">
        <v>448.04654346338123</v>
      </c>
    </row>
    <row r="36" spans="2:15">
      <c r="B36" s="18" t="s">
        <v>10</v>
      </c>
      <c r="C36" s="4" t="s">
        <v>16</v>
      </c>
      <c r="D36" s="5">
        <v>324.30937713894593</v>
      </c>
      <c r="E36" s="5">
        <v>308.74195756331278</v>
      </c>
      <c r="F36" s="5">
        <v>303.65229295003422</v>
      </c>
      <c r="G36" s="5">
        <v>308.05749486652979</v>
      </c>
      <c r="H36" s="5">
        <v>305.61533196440791</v>
      </c>
      <c r="I36" s="61">
        <f t="shared" si="23"/>
        <v>310.07529089664615</v>
      </c>
      <c r="J36" s="5"/>
      <c r="K36" s="5"/>
      <c r="L36" s="5"/>
      <c r="M36" s="5"/>
      <c r="N36" s="5"/>
      <c r="O36" s="19"/>
    </row>
    <row r="37" spans="2:15">
      <c r="B37" s="18" t="s">
        <v>12</v>
      </c>
      <c r="C37" s="4" t="s">
        <v>16</v>
      </c>
      <c r="D37" s="5">
        <v>167.69609856262835</v>
      </c>
      <c r="E37" s="5">
        <v>155.12114989733058</v>
      </c>
      <c r="F37" s="5">
        <v>151.36755646817249</v>
      </c>
      <c r="G37" s="5">
        <v>140.48733744010951</v>
      </c>
      <c r="H37" s="5">
        <v>125.91649555099247</v>
      </c>
      <c r="I37" s="61">
        <f t="shared" si="23"/>
        <v>148.11772758384669</v>
      </c>
      <c r="J37" s="5"/>
      <c r="K37" s="5"/>
      <c r="L37" s="5"/>
      <c r="M37" s="5"/>
      <c r="N37" s="5"/>
      <c r="O37" s="19"/>
    </row>
    <row r="38" spans="2:15">
      <c r="B38" s="18" t="s">
        <v>13</v>
      </c>
      <c r="C38" s="4" t="s">
        <v>16</v>
      </c>
      <c r="D38" s="5">
        <v>67.134839151266263</v>
      </c>
      <c r="E38" s="5">
        <v>60.911704312114992</v>
      </c>
      <c r="F38" s="5">
        <v>70.954140999315541</v>
      </c>
      <c r="G38" s="5">
        <v>72.377823408624224</v>
      </c>
      <c r="H38" s="5">
        <v>70.609171800136892</v>
      </c>
      <c r="I38" s="61">
        <f t="shared" si="23"/>
        <v>68.397535934291582</v>
      </c>
      <c r="J38" s="5"/>
      <c r="K38" s="5"/>
      <c r="L38" s="5"/>
      <c r="M38" s="5"/>
      <c r="N38" s="5"/>
      <c r="O38" s="19"/>
    </row>
    <row r="39" spans="2:15" ht="14.5" thickBot="1">
      <c r="B39" s="57" t="s">
        <v>14</v>
      </c>
      <c r="C39" s="58" t="s">
        <v>16</v>
      </c>
      <c r="D39" s="59">
        <f t="shared" ref="D39:I39" si="24">SUM(D32+D33+D34+D36+D37+D38)</f>
        <v>1683.8767967145793</v>
      </c>
      <c r="E39" s="59">
        <f t="shared" si="24"/>
        <v>1654.5188227241615</v>
      </c>
      <c r="F39" s="59">
        <f t="shared" si="24"/>
        <v>1644.2792607802878</v>
      </c>
      <c r="G39" s="59">
        <f t="shared" si="24"/>
        <v>1653.9958932238192</v>
      </c>
      <c r="H39" s="59">
        <f t="shared" si="24"/>
        <v>1670.9103353867215</v>
      </c>
      <c r="I39" s="59">
        <f t="shared" si="24"/>
        <v>1661.516221765914</v>
      </c>
      <c r="J39" s="71">
        <f>SUM(J32:J35)</f>
        <v>1640.5448323066394</v>
      </c>
      <c r="K39" s="59">
        <f t="shared" ref="K39:N39" si="25">SUM(K32:K35)</f>
        <v>1652.2655715263518</v>
      </c>
      <c r="L39" s="59">
        <f t="shared" si="25"/>
        <v>1643.4579055441479</v>
      </c>
      <c r="M39" s="59">
        <f t="shared" si="25"/>
        <v>1423.8357289527719</v>
      </c>
      <c r="N39" s="59">
        <f t="shared" si="25"/>
        <v>1468.8213552361397</v>
      </c>
      <c r="O39" s="60">
        <f>SUM(O32:O35)</f>
        <v>1533.7987679671455</v>
      </c>
    </row>
    <row r="40" spans="2:15" ht="14.5" thickTop="1"/>
    <row r="41" spans="2:15">
      <c r="I41" s="67"/>
    </row>
    <row r="46" spans="2:15">
      <c r="H46" s="67"/>
    </row>
  </sheetData>
  <mergeCells count="2">
    <mergeCell ref="B5:O5"/>
    <mergeCell ref="B7:O7"/>
  </mergeCells>
  <pageMargins left="0.7" right="0.7" top="0.75" bottom="0.75" header="0.3" footer="0.3"/>
  <pageSetup paperSize="9" orientation="portrait" r:id="rId1"/>
  <ignoredErrors>
    <ignoredError sqref="I12 I14 I16 I18 I20 I22 I24:I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15E9D-3A9D-4607-8252-11DBE3908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CF4BD3-3736-4478-BCD0-CA21B8576B5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3b23351c-6ed6-444c-a66b-e3c1876fb1b1"/>
    <ds:schemaRef ds:uri="http://purl.org/dc/elements/1.1/"/>
    <ds:schemaRef ds:uri="http://schemas.microsoft.com/sharepoint/v4"/>
    <ds:schemaRef ds:uri="http://schemas.openxmlformats.org/package/2006/metadata/core-properties"/>
    <ds:schemaRef ds:uri="b304e8da-070f-413a-89c8-6e99405170b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24EAD8-EBFB-4D6E-9F9C-FA8D28A783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2024-01-29T09:45:36Z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