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8_Non-Rés/"/>
    </mc:Choice>
  </mc:AlternateContent>
  <xr:revisionPtr revIDLastSave="2" documentId="11_75CE0908E8F6D6DFC6042BE5B09AD854E3FFD256" xr6:coauthVersionLast="47" xr6:coauthVersionMax="47" xr10:uidLastSave="{38E759E7-93BF-40D9-B80A-527788298991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3" l="1"/>
  <c r="J41" i="13"/>
  <c r="I41" i="13"/>
  <c r="J21" i="13" s="1"/>
  <c r="H41" i="13"/>
  <c r="I22" i="13" s="1"/>
  <c r="G41" i="13"/>
  <c r="G20" i="13" s="1"/>
  <c r="F41" i="13"/>
  <c r="F17" i="13" s="1"/>
  <c r="E41" i="13"/>
  <c r="E22" i="13" s="1"/>
  <c r="D41" i="13"/>
  <c r="D15" i="13" s="1"/>
  <c r="C41" i="13"/>
  <c r="C19" i="13" s="1"/>
  <c r="C14" i="13" l="1"/>
  <c r="C15" i="13"/>
  <c r="C16" i="13"/>
  <c r="I16" i="13"/>
  <c r="J18" i="13"/>
  <c r="C17" i="13"/>
  <c r="J22" i="13"/>
  <c r="C20" i="13"/>
  <c r="I23" i="13"/>
  <c r="J16" i="13"/>
  <c r="C11" i="13"/>
  <c r="C22" i="13"/>
  <c r="J23" i="13"/>
  <c r="C12" i="13"/>
  <c r="J14" i="13"/>
  <c r="E12" i="13"/>
  <c r="C13" i="13"/>
  <c r="J15" i="13"/>
  <c r="G18" i="13"/>
  <c r="F20" i="13"/>
  <c r="J11" i="13"/>
  <c r="I12" i="13"/>
  <c r="I19" i="13"/>
  <c r="G13" i="13"/>
  <c r="C18" i="13"/>
  <c r="J12" i="13"/>
  <c r="J19" i="13"/>
  <c r="G15" i="13"/>
  <c r="G23" i="13"/>
  <c r="I11" i="13"/>
  <c r="I20" i="13"/>
  <c r="F15" i="13"/>
  <c r="C21" i="13"/>
  <c r="I15" i="13"/>
  <c r="J20" i="13"/>
  <c r="E17" i="13"/>
  <c r="G21" i="13"/>
  <c r="D19" i="13"/>
  <c r="D11" i="13"/>
  <c r="E20" i="13"/>
  <c r="D16" i="13"/>
  <c r="D20" i="13"/>
  <c r="F13" i="13"/>
  <c r="E15" i="13"/>
  <c r="F18" i="13"/>
  <c r="D12" i="13"/>
  <c r="G11" i="13"/>
  <c r="E13" i="13"/>
  <c r="G16" i="13"/>
  <c r="E18" i="13"/>
  <c r="F21" i="13"/>
  <c r="D17" i="13"/>
  <c r="D21" i="13"/>
  <c r="F11" i="13"/>
  <c r="G14" i="13"/>
  <c r="F16" i="13"/>
  <c r="G19" i="13"/>
  <c r="E21" i="13"/>
  <c r="D13" i="13"/>
  <c r="I13" i="13"/>
  <c r="I17" i="13"/>
  <c r="I21" i="13"/>
  <c r="E11" i="13"/>
  <c r="F14" i="13"/>
  <c r="E16" i="13"/>
  <c r="F19" i="13"/>
  <c r="G22" i="13"/>
  <c r="D18" i="13"/>
  <c r="D22" i="13"/>
  <c r="J13" i="13"/>
  <c r="J17" i="13"/>
  <c r="G12" i="13"/>
  <c r="E14" i="13"/>
  <c r="G17" i="13"/>
  <c r="E19" i="13"/>
  <c r="F22" i="13"/>
  <c r="D14" i="13"/>
  <c r="F23" i="13"/>
  <c r="I14" i="13"/>
  <c r="I18" i="13"/>
  <c r="F12" i="13"/>
  <c r="H17" i="13"/>
  <c r="H15" i="13"/>
  <c r="K21" i="13"/>
  <c r="L16" i="13"/>
  <c r="L41" i="13"/>
  <c r="M22" i="13" s="1"/>
  <c r="M41" i="13"/>
  <c r="O21" i="13" s="1"/>
  <c r="H20" i="13"/>
  <c r="L19" i="13"/>
  <c r="L18" i="13"/>
  <c r="L17" i="13"/>
  <c r="L14" i="13"/>
  <c r="L13" i="13"/>
  <c r="L12" i="13"/>
  <c r="H12" i="13"/>
  <c r="L11" i="13"/>
  <c r="C23" i="13" l="1"/>
  <c r="E23" i="13"/>
  <c r="D23" i="13"/>
  <c r="M19" i="13"/>
  <c r="N19" i="13" s="1"/>
  <c r="O11" i="13"/>
  <c r="O16" i="13"/>
  <c r="O19" i="13"/>
  <c r="O13" i="13"/>
  <c r="O12" i="13"/>
  <c r="O22" i="13"/>
  <c r="M15" i="13"/>
  <c r="N15" i="13" s="1"/>
  <c r="M11" i="13"/>
  <c r="N11" i="13" s="1"/>
  <c r="M14" i="13"/>
  <c r="N14" i="13" s="1"/>
  <c r="M16" i="13"/>
  <c r="L21" i="13"/>
  <c r="H23" i="13"/>
  <c r="H18" i="13"/>
  <c r="H21" i="13"/>
  <c r="H13" i="13"/>
  <c r="O14" i="13"/>
  <c r="M17" i="13"/>
  <c r="N17" i="13" s="1"/>
  <c r="M20" i="13"/>
  <c r="N20" i="13" s="1"/>
  <c r="M23" i="13"/>
  <c r="M12" i="13"/>
  <c r="N12" i="13" s="1"/>
  <c r="L15" i="13"/>
  <c r="H16" i="13"/>
  <c r="O17" i="13"/>
  <c r="O20" i="13"/>
  <c r="H22" i="13"/>
  <c r="O23" i="13"/>
  <c r="H11" i="13"/>
  <c r="H19" i="13"/>
  <c r="H14" i="13"/>
  <c r="O15" i="13"/>
  <c r="M18" i="13"/>
  <c r="N18" i="13" s="1"/>
  <c r="M21" i="13"/>
  <c r="N21" i="13" s="1"/>
  <c r="L20" i="13"/>
  <c r="M13" i="13"/>
  <c r="N13" i="13" s="1"/>
  <c r="O18" i="13"/>
  <c r="K22" i="13"/>
  <c r="L23" i="13"/>
  <c r="K12" i="13"/>
  <c r="K14" i="13"/>
  <c r="K16" i="13"/>
  <c r="K18" i="13"/>
  <c r="K20" i="13"/>
  <c r="L22" i="13"/>
  <c r="N22" i="13"/>
  <c r="K23" i="13"/>
  <c r="K11" i="13"/>
  <c r="K13" i="13"/>
  <c r="K15" i="13"/>
  <c r="K17" i="13"/>
  <c r="K19" i="13"/>
  <c r="N16" i="13" l="1"/>
</calcChain>
</file>

<file path=xl/sharedStrings.xml><?xml version="1.0" encoding="utf-8"?>
<sst xmlns="http://schemas.openxmlformats.org/spreadsheetml/2006/main" count="37" uniqueCount="26">
  <si>
    <t>Source : données IGSS / Traitement : Observatoire national de la santé</t>
  </si>
  <si>
    <t>Périmètre d'inclusion : activité opposable, non-résidents, centres hospitaliers, hors activité de rééducation, présence à minuit et hospitalisation de jour (ESMJ+PSA)</t>
  </si>
  <si>
    <t>Classes
d’âge</t>
  </si>
  <si>
    <t>0-28j</t>
  </si>
  <si>
    <t>29 jours - &lt;2 ans</t>
  </si>
  <si>
    <t xml:space="preserve">  2-4</t>
  </si>
  <si>
    <t xml:space="preserve"> 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</si>
  <si>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</si>
  <si>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</si>
  <si>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</si>
  <si>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</si>
  <si>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</si>
  <si>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</si>
  <si>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75-84</t>
  </si>
  <si>
    <t xml:space="preserve"> 85 et +</t>
  </si>
  <si>
    <t>Total</t>
  </si>
  <si>
    <t>29j-2 ans</t>
  </si>
  <si>
    <t>Grand Total</t>
  </si>
  <si>
    <t>Unités : Part des séjours hospitaliers des non-résidents selon l'âge</t>
  </si>
  <si>
    <t>Tableau : Evolution de la part des séjours hospitaliers des non-résidents par groupe d'âge, 2012-2022</t>
  </si>
  <si>
    <t>Référence : Carte sanitaire 2023</t>
  </si>
  <si>
    <t>Années de référence : 2012-2022</t>
  </si>
  <si>
    <t>2022(p)</t>
  </si>
  <si>
    <t>Moy.
 2012-16</t>
  </si>
  <si>
    <t>2022 (p)</t>
  </si>
  <si>
    <t>Croissance ann. moy. 
2012-21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</si>
</sst>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[&gt;=0]\+0.0%;[&lt;0]\-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sz val="11"/>
      <name val="HelveticaNeueLT Std"/>
      <family val="2"/>
    </font>
    <font>
      <b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40">
    <border>
      <left/>
      <right/>
      <top/>
      <bottom/>
      <diagonal/>
    </border>
    <border>
      <left/>
      <right/>
      <top style="medium">
        <color rgb="FF8497B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auto="1"/>
      </left>
      <right/>
      <top style="thick">
        <color auto="1"/>
      </top>
      <bottom style="medium">
        <color rgb="FF8497B0"/>
      </bottom>
      <diagonal/>
    </border>
    <border>
      <left/>
      <right/>
      <top style="thick">
        <color auto="1"/>
      </top>
      <bottom style="medium">
        <color rgb="FF8497B0"/>
      </bottom>
      <diagonal/>
    </border>
    <border>
      <left/>
      <right style="thick">
        <color auto="1"/>
      </right>
      <top style="thick">
        <color auto="1"/>
      </top>
      <bottom style="medium">
        <color rgb="FF8497B0"/>
      </bottom>
      <diagonal/>
    </border>
    <border>
      <left style="thick">
        <color auto="1"/>
      </left>
      <right/>
      <top style="medium">
        <color rgb="FF8497B0"/>
      </top>
      <bottom/>
      <diagonal/>
    </border>
    <border>
      <left/>
      <right style="thick">
        <color auto="1"/>
      </right>
      <top style="medium">
        <color rgb="FF8497B0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rgb="FF8497B0"/>
      </bottom>
      <diagonal/>
    </border>
    <border>
      <left/>
      <right style="thin">
        <color auto="1"/>
      </right>
      <top style="medium">
        <color rgb="FF8497B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rgb="FF8497B0"/>
      </bottom>
      <diagonal/>
    </border>
    <border>
      <left style="thin">
        <color auto="1"/>
      </left>
      <right style="thin">
        <color auto="1"/>
      </right>
      <top style="medium">
        <color rgb="FF8497B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8" fillId="0" borderId="1" xfId="7" applyNumberFormat="1" applyFont="1" applyFill="1" applyBorder="1" applyAlignment="1">
      <alignment horizontal="right"/>
    </xf>
    <xf numFmtId="164" fontId="8" fillId="0" borderId="0" xfId="7" applyNumberFormat="1" applyFont="1" applyFill="1" applyBorder="1" applyAlignment="1">
      <alignment horizontal="right"/>
    </xf>
    <xf numFmtId="164" fontId="8" fillId="3" borderId="0" xfId="7" applyNumberFormat="1" applyFont="1" applyFill="1" applyBorder="1" applyAlignment="1">
      <alignment horizontal="right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/>
    </xf>
    <xf numFmtId="164" fontId="8" fillId="0" borderId="26" xfId="7" applyNumberFormat="1" applyFont="1" applyFill="1" applyBorder="1" applyAlignment="1">
      <alignment horizontal="right"/>
    </xf>
    <xf numFmtId="0" fontId="8" fillId="3" borderId="27" xfId="0" applyFont="1" applyFill="1" applyBorder="1" applyAlignment="1">
      <alignment horizontal="center"/>
    </xf>
    <xf numFmtId="164" fontId="8" fillId="3" borderId="28" xfId="7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/>
    </xf>
    <xf numFmtId="164" fontId="8" fillId="0" borderId="28" xfId="7" applyNumberFormat="1" applyFont="1" applyFill="1" applyBorder="1" applyAlignment="1">
      <alignment horizontal="right"/>
    </xf>
    <xf numFmtId="0" fontId="13" fillId="0" borderId="29" xfId="0" applyFont="1" applyFill="1" applyBorder="1" applyAlignment="1">
      <alignment horizontal="center"/>
    </xf>
    <xf numFmtId="164" fontId="13" fillId="0" borderId="30" xfId="7" applyNumberFormat="1" applyFont="1" applyFill="1" applyBorder="1" applyAlignment="1">
      <alignment horizontal="right"/>
    </xf>
    <xf numFmtId="164" fontId="13" fillId="0" borderId="31" xfId="7" applyNumberFormat="1" applyFont="1" applyFill="1" applyBorder="1" applyAlignment="1">
      <alignment horizontal="right"/>
    </xf>
    <xf numFmtId="0" fontId="9" fillId="2" borderId="32" xfId="0" applyFont="1" applyFill="1" applyBorder="1" applyAlignment="1">
      <alignment horizontal="center" vertical="center" wrapText="1"/>
    </xf>
    <xf numFmtId="164" fontId="8" fillId="0" borderId="33" xfId="7" applyNumberFormat="1" applyFont="1" applyFill="1" applyBorder="1" applyAlignment="1">
      <alignment horizontal="right"/>
    </xf>
    <xf numFmtId="164" fontId="8" fillId="3" borderId="34" xfId="7" applyNumberFormat="1" applyFont="1" applyFill="1" applyBorder="1" applyAlignment="1">
      <alignment horizontal="right"/>
    </xf>
    <xf numFmtId="164" fontId="8" fillId="0" borderId="34" xfId="7" applyNumberFormat="1" applyFont="1" applyFill="1" applyBorder="1" applyAlignment="1">
      <alignment horizontal="right"/>
    </xf>
    <xf numFmtId="164" fontId="13" fillId="0" borderId="35" xfId="7" applyNumberFormat="1" applyFont="1" applyFill="1" applyBorder="1" applyAlignment="1">
      <alignment horizontal="right"/>
    </xf>
    <xf numFmtId="0" fontId="9" fillId="2" borderId="32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center" vertical="center" wrapText="1"/>
    </xf>
    <xf numFmtId="164" fontId="8" fillId="0" borderId="37" xfId="7" applyNumberFormat="1" applyFont="1" applyFill="1" applyBorder="1" applyAlignment="1">
      <alignment horizontal="right"/>
    </xf>
    <xf numFmtId="164" fontId="8" fillId="3" borderId="38" xfId="7" applyNumberFormat="1" applyFont="1" applyFill="1" applyBorder="1" applyAlignment="1">
      <alignment horizontal="right"/>
    </xf>
    <xf numFmtId="167" fontId="8" fillId="0" borderId="38" xfId="7" applyNumberFormat="1" applyFont="1" applyFill="1" applyBorder="1" applyAlignment="1">
      <alignment horizontal="right"/>
    </xf>
    <xf numFmtId="167" fontId="8" fillId="3" borderId="38" xfId="7" applyNumberFormat="1" applyFont="1" applyFill="1" applyBorder="1" applyAlignment="1">
      <alignment horizontal="right"/>
    </xf>
    <xf numFmtId="164" fontId="13" fillId="0" borderId="39" xfId="7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LU" sz="1100"/>
              <a:t>Pyramide</a:t>
            </a:r>
            <a:r>
              <a:rPr lang="fr-LU" sz="1100" baseline="0"/>
              <a:t> des âges des hospitalisations au GDL en 2009 selon le nombre de séjours</a:t>
            </a:r>
            <a:endParaRPr lang="fr-LU" sz="11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'[9]Age 1'!$A$3:$A$12</c:f>
              <c:strCache>
                <c:ptCount val="10"/>
                <c:pt idx="0">
                  <c:v>  0-4</c:v>
                </c:pt>
                <c:pt idx="1">
                  <c:v>  5-14</c:v>
                </c:pt>
                <c:pt idx="2">
                  <c:v> 15-24</c:v>
                </c:pt>
                <c:pt idx="3">
                  <c:v> 25-34</c:v>
                </c:pt>
                <c:pt idx="4">
                  <c:v> 35-44</c:v>
                </c:pt>
                <c:pt idx="5">
                  <c:v> 45-54</c:v>
                </c:pt>
                <c:pt idx="6">
                  <c:v> 55-64</c:v>
                </c:pt>
                <c:pt idx="7">
                  <c:v> 65-74</c:v>
                </c:pt>
                <c:pt idx="8">
                  <c:v> 75-84</c:v>
                </c:pt>
                <c:pt idx="9">
                  <c:v> 85 et +</c:v>
                </c:pt>
              </c:strCache>
            </c:strRef>
          </c:cat>
          <c:val>
            <c:numRef>
              <c:f>'[9]Age 1'!$B$3:$B$12</c:f>
              <c:numCache>
                <c:formatCode>General</c:formatCode>
                <c:ptCount val="10"/>
                <c:pt idx="0">
                  <c:v>4.9113356229536102E-2</c:v>
                </c:pt>
                <c:pt idx="1">
                  <c:v>4.787175456338677E-2</c:v>
                </c:pt>
                <c:pt idx="2">
                  <c:v>6.7016451222076473E-2</c:v>
                </c:pt>
                <c:pt idx="3">
                  <c:v>0.12662334411390694</c:v>
                </c:pt>
                <c:pt idx="4">
                  <c:v>0.13705680327622632</c:v>
                </c:pt>
                <c:pt idx="5">
                  <c:v>0.12964724494598032</c:v>
                </c:pt>
                <c:pt idx="6">
                  <c:v>0.12267825494888406</c:v>
                </c:pt>
                <c:pt idx="7">
                  <c:v>0.15045408577064412</c:v>
                </c:pt>
                <c:pt idx="8">
                  <c:v>0.12448057994813309</c:v>
                </c:pt>
                <c:pt idx="9">
                  <c:v>4.5058124981225779E-2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850-8A04-997097365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8656"/>
        <c:axId val="126360192"/>
      </c:barChart>
      <c:catAx>
        <c:axId val="126358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6360192"/>
        <c:crosses val="autoZero"/>
        <c:auto val="1"/>
        <c:lblAlgn val="ctr"/>
        <c:lblOffset val="100"/>
        <c:noMultiLvlLbl val="0"/>
      </c:catAx>
      <c:valAx>
        <c:axId val="126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63586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ES-Projets\Carte%20Sanitaire\2_Carte%20sanitaire%202015_Update\5_Analyses\1_Cartographie%20ETS\2015_Rapport%20carte%20sanitaire_partie%201_activit&#233;_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s-clés"/>
      <sheetName val="Décès-séjours"/>
      <sheetName val="Evol hospitalisations"/>
      <sheetName val="evol hospi par ETS "/>
      <sheetName val="Hospi jour"/>
      <sheetName val="evol hospi jour par ETS "/>
      <sheetName val="Hospi jour (2)"/>
      <sheetName val="Maternité"/>
      <sheetName val="Distrib par ETS "/>
      <sheetName val="Age 1"/>
      <sheetName val="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CHdN</v>
          </cell>
        </row>
      </sheetData>
      <sheetData sheetId="9">
        <row r="3">
          <cell r="A3" t="str">
            <v xml:space="preserve">  0-4</v>
          </cell>
          <cell r="B3">
            <v>4.9113356229536102E-2</v>
          </cell>
        </row>
        <row r="4">
          <cell r="A4" t="str">
            <v xml:space="preserve">  5-14</v>
          </cell>
          <cell r="B4">
            <v>4.787175456338677E-2</v>
          </cell>
        </row>
        <row r="5">
          <cell r="A5" t="str">
            <v xml:space="preserve"> 15-24</v>
          </cell>
          <cell r="B5">
            <v>6.7016451222076473E-2</v>
          </cell>
        </row>
        <row r="6">
          <cell r="A6" t="str">
            <v xml:space="preserve"> 25-34</v>
          </cell>
          <cell r="B6">
            <v>0.12662334411390694</v>
          </cell>
        </row>
        <row r="7">
          <cell r="A7" t="str">
            <v xml:space="preserve"> 35-44</v>
          </cell>
          <cell r="B7">
            <v>0.13705680327622632</v>
          </cell>
        </row>
        <row r="8">
          <cell r="A8" t="str">
            <v xml:space="preserve"> 45-54</v>
          </cell>
          <cell r="B8">
            <v>0.12964724494598032</v>
          </cell>
        </row>
        <row r="9">
          <cell r="A9" t="str">
            <v xml:space="preserve"> 55-64</v>
          </cell>
          <cell r="B9">
            <v>0.12267825494888406</v>
          </cell>
        </row>
        <row r="10">
          <cell r="A10" t="str">
            <v xml:space="preserve"> 65-74</v>
          </cell>
          <cell r="B10">
            <v>0.15045408577064412</v>
          </cell>
        </row>
        <row r="11">
          <cell r="A11" t="str">
            <v xml:space="preserve"> 75-84</v>
          </cell>
          <cell r="B11">
            <v>0.12448057994813309</v>
          </cell>
        </row>
        <row r="12">
          <cell r="A12" t="str">
            <v xml:space="preserve"> 85 et +</v>
          </cell>
          <cell r="B12">
            <v>4.5058124981225779E-2</v>
          </cell>
        </row>
      </sheetData>
      <sheetData sheetId="10">
        <row r="9">
          <cell r="C9" t="str">
            <v xml:space="preserve">  0-4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1"/>
  <sheetViews>
    <sheetView showGridLines="0" tabSelected="1" topLeftCell="A6" zoomScale="105" zoomScaleNormal="105" workbookViewId="0">
      <selection activeCell="Q12" sqref="Q12"/>
    </sheetView>
  </sheetViews>
  <sheetFormatPr defaultColWidth="9.26953125" defaultRowHeight="14"/>
  <cols>
    <col min="1" max="1" width="9.26953125" style="2"/>
    <col min="2" max="2" width="16.26953125" style="2" customWidth="1"/>
    <col min="3" max="7" width="6.7265625" style="2" hidden="1" customWidth="1"/>
    <col min="8" max="8" width="8.7265625" style="2" customWidth="1"/>
    <col min="9" max="13" width="9.26953125" style="2"/>
    <col min="14" max="14" width="11.36328125" style="2" customWidth="1"/>
    <col min="15" max="16384" width="9.26953125" style="2"/>
  </cols>
  <sheetData>
    <row r="2" spans="2:15">
      <c r="B2" s="1" t="s">
        <v>19</v>
      </c>
    </row>
    <row r="3" spans="2:15">
      <c r="B3" s="3"/>
    </row>
    <row r="4" spans="2:15">
      <c r="B4" s="3" t="s">
        <v>20</v>
      </c>
    </row>
    <row r="5" spans="2:15">
      <c r="B5" s="4" t="s">
        <v>0</v>
      </c>
    </row>
    <row r="6" spans="2:15">
      <c r="B6" s="3" t="s">
        <v>21</v>
      </c>
    </row>
    <row r="7" spans="2:15">
      <c r="B7" s="3" t="s">
        <v>1</v>
      </c>
    </row>
    <row r="8" spans="2:15">
      <c r="B8" s="3" t="s">
        <v>18</v>
      </c>
    </row>
    <row r="9" spans="2:15" ht="14.5" thickBot="1">
      <c r="B9" s="3"/>
    </row>
    <row r="10" spans="2:15" ht="35.5" thickTop="1" thickBot="1">
      <c r="B10" s="40" t="s">
        <v>2</v>
      </c>
      <c r="C10" s="41">
        <v>2012</v>
      </c>
      <c r="D10" s="41">
        <v>2013</v>
      </c>
      <c r="E10" s="41">
        <v>2014</v>
      </c>
      <c r="F10" s="42">
        <v>2015</v>
      </c>
      <c r="G10" s="42">
        <v>2016</v>
      </c>
      <c r="H10" s="53" t="s">
        <v>23</v>
      </c>
      <c r="I10" s="42">
        <v>2017</v>
      </c>
      <c r="J10" s="42">
        <v>2018</v>
      </c>
      <c r="K10" s="42">
        <v>2019</v>
      </c>
      <c r="L10" s="42">
        <v>2020</v>
      </c>
      <c r="M10" s="58">
        <v>2021</v>
      </c>
      <c r="N10" s="59" t="s">
        <v>25</v>
      </c>
      <c r="O10" s="43" t="s">
        <v>24</v>
      </c>
    </row>
    <row r="11" spans="2:15">
      <c r="B11" s="44" t="s">
        <v>3</v>
      </c>
      <c r="C11" s="37">
        <f>C29/C41</f>
        <v>1.454596808360401E-2</v>
      </c>
      <c r="D11" s="37">
        <f>D29/D41</f>
        <v>1.349787890474354E-2</v>
      </c>
      <c r="E11" s="37">
        <f t="shared" ref="E11:G11" si="0">E29/E41</f>
        <v>1.232741617357002E-2</v>
      </c>
      <c r="F11" s="37">
        <f t="shared" si="0"/>
        <v>1.2062440870387891E-2</v>
      </c>
      <c r="G11" s="37">
        <f t="shared" si="0"/>
        <v>1.4515584561719365E-2</v>
      </c>
      <c r="H11" s="54">
        <f t="shared" ref="H11:H23" si="1">AVERAGE(C29:G29)/AVERAGE(C$41:G$41)</f>
        <v>1.3369713506139153E-2</v>
      </c>
      <c r="I11" s="37">
        <f t="shared" ref="I11:I23" si="2">H29/H$41</f>
        <v>1.661400468861482E-2</v>
      </c>
      <c r="J11" s="37">
        <f t="shared" ref="J11:J23" si="3">I29/I$41</f>
        <v>1.3676358071920429E-2</v>
      </c>
      <c r="K11" s="37">
        <f t="shared" ref="K11:M23" si="4">J29/J$41</f>
        <v>1.3498115522832851E-2</v>
      </c>
      <c r="L11" s="37">
        <f t="shared" si="4"/>
        <v>1.5368050117462803E-2</v>
      </c>
      <c r="M11" s="54">
        <f t="shared" si="4"/>
        <v>1.2770457133561086E-2</v>
      </c>
      <c r="N11" s="60">
        <f>((M11/C11)^(1/9))-1</f>
        <v>-1.4360269101488576E-2</v>
      </c>
      <c r="O11" s="45">
        <f t="shared" ref="O11:O23" si="5">M29/M$41</f>
        <v>1.0344068667009024E-2</v>
      </c>
    </row>
    <row r="12" spans="2:15">
      <c r="B12" s="46" t="s">
        <v>4</v>
      </c>
      <c r="C12" s="39">
        <f>C30/C41</f>
        <v>2.7679706256178507E-2</v>
      </c>
      <c r="D12" s="39">
        <f>D30/D41</f>
        <v>2.146805501992544E-2</v>
      </c>
      <c r="E12" s="39">
        <f t="shared" ref="E12:G12" si="6">E30/E41</f>
        <v>1.9970414201183433E-2</v>
      </c>
      <c r="F12" s="39">
        <f t="shared" si="6"/>
        <v>2.0577105014191108E-2</v>
      </c>
      <c r="G12" s="39">
        <f t="shared" si="6"/>
        <v>2.317992573421852E-2</v>
      </c>
      <c r="H12" s="55">
        <f t="shared" si="1"/>
        <v>2.2448220265409897E-2</v>
      </c>
      <c r="I12" s="39">
        <f t="shared" si="2"/>
        <v>2.1098766690449494E-2</v>
      </c>
      <c r="J12" s="39">
        <f t="shared" si="3"/>
        <v>1.9510328997704666E-2</v>
      </c>
      <c r="K12" s="39">
        <f t="shared" si="4"/>
        <v>1.8932421772285039E-2</v>
      </c>
      <c r="L12" s="39">
        <f t="shared" si="4"/>
        <v>1.7521534847298355E-2</v>
      </c>
      <c r="M12" s="55">
        <f t="shared" si="4"/>
        <v>2.3995444932487391E-2</v>
      </c>
      <c r="N12" s="61">
        <f t="shared" ref="N12:N22" si="7">((M12/C12)^(1/9))-1</f>
        <v>-1.5745336643212315E-2</v>
      </c>
      <c r="O12" s="47">
        <f t="shared" si="5"/>
        <v>2.2815640818722029E-2</v>
      </c>
    </row>
    <row r="13" spans="2:15">
      <c r="B13" s="48" t="s">
        <v>5</v>
      </c>
      <c r="C13" s="38">
        <f>C31/C41</f>
        <v>2.5985030362943088E-2</v>
      </c>
      <c r="D13" s="38">
        <f>D31/D41</f>
        <v>2.1853708702918112E-2</v>
      </c>
      <c r="E13" s="38">
        <f t="shared" ref="E13:G13" si="8">E31/E41</f>
        <v>2.0710059171597635E-2</v>
      </c>
      <c r="F13" s="38">
        <f t="shared" si="8"/>
        <v>2.0577105014191108E-2</v>
      </c>
      <c r="G13" s="38">
        <f t="shared" si="8"/>
        <v>1.78913019016541E-2</v>
      </c>
      <c r="H13" s="56">
        <f t="shared" si="1"/>
        <v>2.1207987101575097E-2</v>
      </c>
      <c r="I13" s="38">
        <f t="shared" si="2"/>
        <v>1.9875649780858221E-2</v>
      </c>
      <c r="J13" s="38">
        <f t="shared" si="3"/>
        <v>1.5684774292272378E-2</v>
      </c>
      <c r="K13" s="38">
        <f t="shared" si="4"/>
        <v>1.8669471469892191E-2</v>
      </c>
      <c r="L13" s="38">
        <f t="shared" si="4"/>
        <v>1.2431480031323414E-2</v>
      </c>
      <c r="M13" s="56">
        <f t="shared" si="4"/>
        <v>1.0736944851146901E-2</v>
      </c>
      <c r="N13" s="62">
        <f t="shared" si="7"/>
        <v>-9.3535432756031489E-2</v>
      </c>
      <c r="O13" s="49">
        <f t="shared" si="5"/>
        <v>1.2911745286479348E-2</v>
      </c>
    </row>
    <row r="14" spans="2:15">
      <c r="B14" s="46" t="s">
        <v>6</v>
      </c>
      <c r="C14" s="39">
        <f>C32/C41</f>
        <v>5.0416607823753706E-2</v>
      </c>
      <c r="D14" s="39">
        <f>D32/D41</f>
        <v>4.8335261601748294E-2</v>
      </c>
      <c r="E14" s="39">
        <f t="shared" ref="E14:G14" si="9">E32/E41</f>
        <v>4.4871794871794872E-2</v>
      </c>
      <c r="F14" s="39">
        <f t="shared" si="9"/>
        <v>4.4347209082308423E-2</v>
      </c>
      <c r="G14" s="39">
        <f t="shared" si="9"/>
        <v>4.377180150782041E-2</v>
      </c>
      <c r="H14" s="55">
        <f t="shared" si="1"/>
        <v>4.6161478357931288E-2</v>
      </c>
      <c r="I14" s="39">
        <f t="shared" si="2"/>
        <v>4.1687901335235956E-2</v>
      </c>
      <c r="J14" s="39">
        <f t="shared" si="3"/>
        <v>3.3377964804896708E-2</v>
      </c>
      <c r="K14" s="39">
        <f t="shared" si="4"/>
        <v>3.6813042334998686E-2</v>
      </c>
      <c r="L14" s="39">
        <f t="shared" si="4"/>
        <v>3.1714956930305405E-2</v>
      </c>
      <c r="M14" s="55">
        <f t="shared" si="4"/>
        <v>2.6435659671384414E-2</v>
      </c>
      <c r="N14" s="63">
        <f t="shared" si="7"/>
        <v>-6.9221632500281238E-2</v>
      </c>
      <c r="O14" s="47">
        <f t="shared" si="5"/>
        <v>3.3893331377008291E-2</v>
      </c>
    </row>
    <row r="15" spans="2:15">
      <c r="B15" s="48" t="s">
        <v>7</v>
      </c>
      <c r="C15" s="38">
        <f>C33/C41</f>
        <v>5.0134161841547807E-2</v>
      </c>
      <c r="D15" s="38">
        <f>D33/D41</f>
        <v>5.3220208252988815E-2</v>
      </c>
      <c r="E15" s="38">
        <f t="shared" ref="E15:G15" si="10">E33/E41</f>
        <v>5.4240631163708086E-2</v>
      </c>
      <c r="F15" s="38">
        <f t="shared" si="10"/>
        <v>5.5108798486281932E-2</v>
      </c>
      <c r="G15" s="38">
        <f t="shared" si="10"/>
        <v>5.1310903567007987E-2</v>
      </c>
      <c r="H15" s="56">
        <f t="shared" si="1"/>
        <v>5.2858737442639213E-2</v>
      </c>
      <c r="I15" s="38">
        <f t="shared" si="2"/>
        <v>5.0147793293242281E-2</v>
      </c>
      <c r="J15" s="38">
        <f t="shared" si="3"/>
        <v>4.7149961744452948E-2</v>
      </c>
      <c r="K15" s="38">
        <f t="shared" si="4"/>
        <v>5.1450609168200545E-2</v>
      </c>
      <c r="L15" s="38">
        <f t="shared" si="4"/>
        <v>4.7866092404072046E-2</v>
      </c>
      <c r="M15" s="56">
        <f t="shared" si="4"/>
        <v>5.197657393850659E-2</v>
      </c>
      <c r="N15" s="62">
        <f t="shared" si="7"/>
        <v>4.0181029147301484E-3</v>
      </c>
      <c r="O15" s="49">
        <f t="shared" si="5"/>
        <v>5.2453965226322355E-2</v>
      </c>
    </row>
    <row r="16" spans="2:15">
      <c r="B16" s="46" t="s">
        <v>8</v>
      </c>
      <c r="C16" s="39">
        <f>C34/C41</f>
        <v>0.21028103375229487</v>
      </c>
      <c r="D16" s="39">
        <f>D34/D41</f>
        <v>0.20709602776706518</v>
      </c>
      <c r="E16" s="39">
        <f t="shared" ref="E16:G16" si="11">E34/E41</f>
        <v>0.20673076923076922</v>
      </c>
      <c r="F16" s="39">
        <f t="shared" si="11"/>
        <v>0.19359035004730368</v>
      </c>
      <c r="G16" s="39">
        <f t="shared" si="11"/>
        <v>0.18408911893777427</v>
      </c>
      <c r="H16" s="55">
        <f t="shared" si="1"/>
        <v>0.19967753937740296</v>
      </c>
      <c r="I16" s="39">
        <f t="shared" si="2"/>
        <v>0.18305983080216084</v>
      </c>
      <c r="J16" s="39">
        <f t="shared" si="3"/>
        <v>0.19500765110941087</v>
      </c>
      <c r="K16" s="39">
        <f t="shared" si="4"/>
        <v>0.17784205451836269</v>
      </c>
      <c r="L16" s="39">
        <f t="shared" si="4"/>
        <v>0.18823414252153484</v>
      </c>
      <c r="M16" s="55">
        <f t="shared" si="4"/>
        <v>0.17683422807873758</v>
      </c>
      <c r="N16" s="63">
        <f t="shared" si="7"/>
        <v>-1.9063957814305588E-2</v>
      </c>
      <c r="O16" s="47">
        <f t="shared" si="5"/>
        <v>0.17188760912625634</v>
      </c>
    </row>
    <row r="17" spans="2:15">
      <c r="B17" s="48" t="s">
        <v>9</v>
      </c>
      <c r="C17" s="38">
        <f>C35/C41</f>
        <v>0.22920491456009037</v>
      </c>
      <c r="D17" s="38">
        <f>D35/D41</f>
        <v>0.21442344774392597</v>
      </c>
      <c r="E17" s="38">
        <f t="shared" ref="E17:G17" si="12">E35/E41</f>
        <v>0.22177021696252466</v>
      </c>
      <c r="F17" s="38">
        <f t="shared" si="12"/>
        <v>0.21795175023651844</v>
      </c>
      <c r="G17" s="38">
        <f t="shared" si="12"/>
        <v>0.22234724879036796</v>
      </c>
      <c r="H17" s="56">
        <f t="shared" si="1"/>
        <v>0.22098474513208483</v>
      </c>
      <c r="I17" s="38">
        <f t="shared" si="2"/>
        <v>0.20273162776475384</v>
      </c>
      <c r="J17" s="38">
        <f t="shared" si="3"/>
        <v>0.21652639632746748</v>
      </c>
      <c r="K17" s="38">
        <f t="shared" si="4"/>
        <v>0.21263914453501623</v>
      </c>
      <c r="L17" s="38">
        <f t="shared" si="4"/>
        <v>0.20017619420516836</v>
      </c>
      <c r="M17" s="56">
        <f t="shared" si="4"/>
        <v>0.19895884171140393</v>
      </c>
      <c r="N17" s="62">
        <f t="shared" si="7"/>
        <v>-1.5601291192392952E-2</v>
      </c>
      <c r="O17" s="49">
        <f t="shared" si="5"/>
        <v>0.19125522705597536</v>
      </c>
    </row>
    <row r="18" spans="2:15">
      <c r="B18" s="46" t="s">
        <v>10</v>
      </c>
      <c r="C18" s="39">
        <f>C36/C41</f>
        <v>0.17144471119898319</v>
      </c>
      <c r="D18" s="39">
        <f>D36/D41</f>
        <v>0.18832754852808845</v>
      </c>
      <c r="E18" s="39">
        <f t="shared" ref="E18:G18" si="13">E36/E41</f>
        <v>0.191198224852071</v>
      </c>
      <c r="F18" s="39">
        <f t="shared" si="13"/>
        <v>0.19808420056764428</v>
      </c>
      <c r="G18" s="39">
        <f t="shared" si="13"/>
        <v>0.20096770563744795</v>
      </c>
      <c r="H18" s="55">
        <f t="shared" si="1"/>
        <v>0.19077266526106909</v>
      </c>
      <c r="I18" s="39">
        <f t="shared" si="2"/>
        <v>0.20905106513097543</v>
      </c>
      <c r="J18" s="39">
        <f t="shared" si="3"/>
        <v>0.21193573068094873</v>
      </c>
      <c r="K18" s="39">
        <f t="shared" si="4"/>
        <v>0.2108861425190639</v>
      </c>
      <c r="L18" s="39">
        <f t="shared" si="4"/>
        <v>0.21583790133124511</v>
      </c>
      <c r="M18" s="55">
        <f t="shared" si="4"/>
        <v>0.21774849520091102</v>
      </c>
      <c r="N18" s="63">
        <f t="shared" si="7"/>
        <v>2.6920410078421275E-2</v>
      </c>
      <c r="O18" s="47">
        <f t="shared" si="5"/>
        <v>0.21304379722690925</v>
      </c>
    </row>
    <row r="19" spans="2:15">
      <c r="B19" s="48" t="s">
        <v>11</v>
      </c>
      <c r="C19" s="38">
        <f>C37/C41</f>
        <v>0.11665019065103799</v>
      </c>
      <c r="D19" s="38">
        <f>D37/D41</f>
        <v>0.12032394909371384</v>
      </c>
      <c r="E19" s="38">
        <f t="shared" ref="E19:G19" si="14">E37/E41</f>
        <v>0.11772682445759369</v>
      </c>
      <c r="F19" s="38">
        <f t="shared" si="14"/>
        <v>0.13114947965941343</v>
      </c>
      <c r="G19" s="38">
        <f t="shared" si="14"/>
        <v>0.1316529762574547</v>
      </c>
      <c r="H19" s="56">
        <f t="shared" si="1"/>
        <v>0.12392409773037331</v>
      </c>
      <c r="I19" s="38">
        <f t="shared" si="2"/>
        <v>0.13495056569157068</v>
      </c>
      <c r="J19" s="38">
        <f t="shared" si="3"/>
        <v>0.13743305279265494</v>
      </c>
      <c r="K19" s="38">
        <f t="shared" si="4"/>
        <v>0.14234376369532825</v>
      </c>
      <c r="L19" s="38">
        <f t="shared" si="4"/>
        <v>0.16268598277212215</v>
      </c>
      <c r="M19" s="56">
        <f t="shared" si="4"/>
        <v>0.16105417276720352</v>
      </c>
      <c r="N19" s="62">
        <f t="shared" si="7"/>
        <v>3.6490127535287131E-2</v>
      </c>
      <c r="O19" s="49">
        <f t="shared" si="5"/>
        <v>0.16543173648301665</v>
      </c>
    </row>
    <row r="20" spans="2:15">
      <c r="B20" s="46" t="s">
        <v>12</v>
      </c>
      <c r="C20" s="39">
        <f>C38/C41</f>
        <v>5.3947182601327498E-2</v>
      </c>
      <c r="D20" s="39">
        <f>D38/D41</f>
        <v>6.363285769379097E-2</v>
      </c>
      <c r="E20" s="39">
        <f t="shared" ref="E20:G20" si="15">E38/E41</f>
        <v>6.0774161735700195E-2</v>
      </c>
      <c r="F20" s="39">
        <f t="shared" si="15"/>
        <v>5.8065279091769159E-2</v>
      </c>
      <c r="G20" s="39">
        <f t="shared" si="15"/>
        <v>6.2788342522786089E-2</v>
      </c>
      <c r="H20" s="55">
        <f t="shared" si="1"/>
        <v>6.0002480466327668E-2</v>
      </c>
      <c r="I20" s="39">
        <f t="shared" si="2"/>
        <v>7.2265824075017832E-2</v>
      </c>
      <c r="J20" s="39">
        <f t="shared" si="3"/>
        <v>6.5990818668706958E-2</v>
      </c>
      <c r="K20" s="39">
        <f t="shared" si="4"/>
        <v>7.6693838197913922E-2</v>
      </c>
      <c r="L20" s="39">
        <f t="shared" si="4"/>
        <v>7.732967893500392E-2</v>
      </c>
      <c r="M20" s="55">
        <f t="shared" si="4"/>
        <v>7.7354807223035629E-2</v>
      </c>
      <c r="N20" s="63">
        <f t="shared" si="7"/>
        <v>4.0856716145597938E-2</v>
      </c>
      <c r="O20" s="47">
        <f t="shared" si="5"/>
        <v>8.414643092949893E-2</v>
      </c>
    </row>
    <row r="21" spans="2:15">
      <c r="B21" s="48" t="s">
        <v>13</v>
      </c>
      <c r="C21" s="38">
        <f>C39/C41</f>
        <v>4.0954667419855956E-2</v>
      </c>
      <c r="D21" s="38">
        <f>D39/D41</f>
        <v>3.7022753567296569E-2</v>
      </c>
      <c r="E21" s="38">
        <f t="shared" ref="E21:G21" si="16">E39/E41</f>
        <v>3.9817554240631166E-2</v>
      </c>
      <c r="F21" s="38">
        <f t="shared" si="16"/>
        <v>3.7251655629139076E-2</v>
      </c>
      <c r="G21" s="38">
        <f t="shared" si="16"/>
        <v>3.6795319005288624E-2</v>
      </c>
      <c r="H21" s="56">
        <f t="shared" si="1"/>
        <v>3.8273595435941957E-2</v>
      </c>
      <c r="I21" s="38">
        <f t="shared" si="2"/>
        <v>3.648965446947304E-2</v>
      </c>
      <c r="J21" s="38">
        <f t="shared" si="3"/>
        <v>3.3282325937260902E-2</v>
      </c>
      <c r="K21" s="38">
        <f t="shared" si="4"/>
        <v>3.1816986589534579E-2</v>
      </c>
      <c r="L21" s="38">
        <f t="shared" si="4"/>
        <v>2.3884103367267033E-2</v>
      </c>
      <c r="M21" s="56">
        <f t="shared" si="4"/>
        <v>3.334960143159265E-2</v>
      </c>
      <c r="N21" s="62">
        <f t="shared" si="7"/>
        <v>-2.2565933083109613E-2</v>
      </c>
      <c r="O21" s="49">
        <f t="shared" si="5"/>
        <v>3.2572811972709267E-2</v>
      </c>
    </row>
    <row r="22" spans="2:15">
      <c r="B22" s="46" t="s">
        <v>14</v>
      </c>
      <c r="C22" s="39">
        <f>C40/C41</f>
        <v>8.7558254483829975E-3</v>
      </c>
      <c r="D22" s="39">
        <f>D40/D41</f>
        <v>1.0798303123794832E-2</v>
      </c>
      <c r="E22" s="39">
        <f t="shared" ref="E22:G22" si="17">E40/E41</f>
        <v>9.8619329388560158E-3</v>
      </c>
      <c r="F22" s="39">
        <f t="shared" si="17"/>
        <v>1.1234626300851466E-2</v>
      </c>
      <c r="G22" s="39">
        <f t="shared" si="17"/>
        <v>1.0689771576459998E-2</v>
      </c>
      <c r="H22" s="55">
        <f t="shared" si="1"/>
        <v>1.0318739923105544E-2</v>
      </c>
      <c r="I22" s="39">
        <f t="shared" si="2"/>
        <v>1.2027316277647538E-2</v>
      </c>
      <c r="J22" s="39">
        <f t="shared" si="3"/>
        <v>1.0424636572302984E-2</v>
      </c>
      <c r="K22" s="39">
        <f t="shared" si="4"/>
        <v>8.4144096765711284E-3</v>
      </c>
      <c r="L22" s="39">
        <f t="shared" si="4"/>
        <v>6.9498825371965547E-3</v>
      </c>
      <c r="M22" s="55">
        <f t="shared" si="4"/>
        <v>8.7847730600292828E-3</v>
      </c>
      <c r="N22" s="63">
        <f t="shared" si="7"/>
        <v>3.6680550824397251E-4</v>
      </c>
      <c r="O22" s="47">
        <f t="shared" si="5"/>
        <v>9.2436358300931696E-3</v>
      </c>
    </row>
    <row r="23" spans="2:15" ht="14.5" thickBot="1">
      <c r="B23" s="50" t="s">
        <v>15</v>
      </c>
      <c r="C23" s="51">
        <f t="shared" ref="C23:E23" si="18">SUM(C11:C22)</f>
        <v>1</v>
      </c>
      <c r="D23" s="51">
        <f t="shared" si="18"/>
        <v>0.99999999999999989</v>
      </c>
      <c r="E23" s="51">
        <f t="shared" si="18"/>
        <v>1</v>
      </c>
      <c r="F23" s="51">
        <f t="shared" ref="F23" si="19">E41/E$41</f>
        <v>1</v>
      </c>
      <c r="G23" s="51">
        <f t="shared" ref="G23" si="20">F41/F$41</f>
        <v>1</v>
      </c>
      <c r="H23" s="57">
        <f t="shared" si="1"/>
        <v>1</v>
      </c>
      <c r="I23" s="51">
        <f t="shared" si="2"/>
        <v>1</v>
      </c>
      <c r="J23" s="51">
        <f t="shared" si="3"/>
        <v>1</v>
      </c>
      <c r="K23" s="51">
        <f t="shared" si="4"/>
        <v>1</v>
      </c>
      <c r="L23" s="51">
        <f t="shared" si="4"/>
        <v>1</v>
      </c>
      <c r="M23" s="57">
        <f t="shared" si="4"/>
        <v>1</v>
      </c>
      <c r="N23" s="64"/>
      <c r="O23" s="52">
        <f t="shared" si="5"/>
        <v>1</v>
      </c>
    </row>
    <row r="24" spans="2:15" ht="14.5" thickTop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</row>
    <row r="27" spans="2:15" ht="14.5" thickBo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5"/>
      <c r="O27" s="5"/>
    </row>
    <row r="28" spans="2:15" ht="14.5" thickBot="1">
      <c r="B28" s="7"/>
      <c r="C28" s="8">
        <v>2012</v>
      </c>
      <c r="D28" s="8">
        <v>2013</v>
      </c>
      <c r="E28" s="8">
        <v>2014</v>
      </c>
      <c r="F28" s="8">
        <v>2015</v>
      </c>
      <c r="G28" s="8">
        <v>2016</v>
      </c>
      <c r="H28" s="8">
        <v>2017</v>
      </c>
      <c r="I28" s="8">
        <v>2018</v>
      </c>
      <c r="J28" s="8">
        <v>2019</v>
      </c>
      <c r="K28" s="9">
        <v>2020</v>
      </c>
      <c r="L28" s="10">
        <v>2021</v>
      </c>
      <c r="M28" s="11" t="s">
        <v>22</v>
      </c>
      <c r="N28" s="5"/>
      <c r="O28" s="5"/>
    </row>
    <row r="29" spans="2:15">
      <c r="B29" s="12" t="s">
        <v>3</v>
      </c>
      <c r="C29" s="13">
        <v>103</v>
      </c>
      <c r="D29" s="13">
        <v>105</v>
      </c>
      <c r="E29" s="13">
        <v>100</v>
      </c>
      <c r="F29" s="13">
        <v>102</v>
      </c>
      <c r="G29" s="13">
        <v>129</v>
      </c>
      <c r="H29" s="13">
        <v>163</v>
      </c>
      <c r="I29" s="13">
        <v>143</v>
      </c>
      <c r="J29" s="13">
        <v>154</v>
      </c>
      <c r="K29" s="14">
        <v>157</v>
      </c>
      <c r="L29" s="15">
        <v>157</v>
      </c>
      <c r="M29" s="16">
        <v>141</v>
      </c>
      <c r="N29" s="5"/>
      <c r="O29" s="5"/>
    </row>
    <row r="30" spans="2:15">
      <c r="B30" s="17" t="s">
        <v>16</v>
      </c>
      <c r="C30" s="18">
        <v>196</v>
      </c>
      <c r="D30" s="18">
        <v>167</v>
      </c>
      <c r="E30" s="18">
        <v>162</v>
      </c>
      <c r="F30" s="18">
        <v>174</v>
      </c>
      <c r="G30" s="18">
        <v>206</v>
      </c>
      <c r="H30" s="18">
        <v>207</v>
      </c>
      <c r="I30" s="18">
        <v>204</v>
      </c>
      <c r="J30" s="18">
        <v>216</v>
      </c>
      <c r="K30" s="19">
        <v>179</v>
      </c>
      <c r="L30" s="20">
        <v>295</v>
      </c>
      <c r="M30" s="21">
        <v>311</v>
      </c>
      <c r="N30" s="5"/>
      <c r="O30" s="5"/>
    </row>
    <row r="31" spans="2:15">
      <c r="B31" s="22" t="s">
        <v>5</v>
      </c>
      <c r="C31" s="23">
        <v>184</v>
      </c>
      <c r="D31" s="23">
        <v>170</v>
      </c>
      <c r="E31" s="23">
        <v>168</v>
      </c>
      <c r="F31" s="23">
        <v>174</v>
      </c>
      <c r="G31" s="23">
        <v>159</v>
      </c>
      <c r="H31" s="23">
        <v>195</v>
      </c>
      <c r="I31" s="23">
        <v>164</v>
      </c>
      <c r="J31" s="23">
        <v>213</v>
      </c>
      <c r="K31" s="24">
        <v>127</v>
      </c>
      <c r="L31" s="25">
        <v>132</v>
      </c>
      <c r="M31" s="26">
        <v>176</v>
      </c>
      <c r="N31" s="5"/>
      <c r="O31" s="5"/>
    </row>
    <row r="32" spans="2:15">
      <c r="B32" s="22" t="s">
        <v>6</v>
      </c>
      <c r="C32" s="23">
        <v>357</v>
      </c>
      <c r="D32" s="23">
        <v>376</v>
      </c>
      <c r="E32" s="23">
        <v>364</v>
      </c>
      <c r="F32" s="23">
        <v>375</v>
      </c>
      <c r="G32" s="23">
        <v>389</v>
      </c>
      <c r="H32" s="23">
        <v>409</v>
      </c>
      <c r="I32" s="23">
        <v>349</v>
      </c>
      <c r="J32" s="23">
        <v>420</v>
      </c>
      <c r="K32" s="24">
        <v>324</v>
      </c>
      <c r="L32" s="25">
        <v>325</v>
      </c>
      <c r="M32" s="26">
        <v>462</v>
      </c>
      <c r="N32" s="5"/>
      <c r="O32" s="5"/>
    </row>
    <row r="33" spans="2:15">
      <c r="B33" s="22" t="s">
        <v>7</v>
      </c>
      <c r="C33" s="23">
        <v>355</v>
      </c>
      <c r="D33" s="23">
        <v>414</v>
      </c>
      <c r="E33" s="23">
        <v>440</v>
      </c>
      <c r="F33" s="23">
        <v>466</v>
      </c>
      <c r="G33" s="23">
        <v>456</v>
      </c>
      <c r="H33" s="23">
        <v>492</v>
      </c>
      <c r="I33" s="23">
        <v>493</v>
      </c>
      <c r="J33" s="23">
        <v>587</v>
      </c>
      <c r="K33" s="24">
        <v>489</v>
      </c>
      <c r="L33" s="25">
        <v>639</v>
      </c>
      <c r="M33" s="26">
        <v>715</v>
      </c>
      <c r="N33" s="5"/>
      <c r="O33" s="5"/>
    </row>
    <row r="34" spans="2:15">
      <c r="B34" s="22" t="s">
        <v>8</v>
      </c>
      <c r="C34" s="23">
        <v>1489</v>
      </c>
      <c r="D34" s="23">
        <v>1611</v>
      </c>
      <c r="E34" s="23">
        <v>1677</v>
      </c>
      <c r="F34" s="23">
        <v>1637</v>
      </c>
      <c r="G34" s="23">
        <v>1636</v>
      </c>
      <c r="H34" s="23">
        <v>1796</v>
      </c>
      <c r="I34" s="23">
        <v>2039</v>
      </c>
      <c r="J34" s="23">
        <v>2029</v>
      </c>
      <c r="K34" s="24">
        <v>1923</v>
      </c>
      <c r="L34" s="25">
        <v>2174</v>
      </c>
      <c r="M34" s="26">
        <v>2343</v>
      </c>
      <c r="N34" s="5"/>
      <c r="O34" s="5"/>
    </row>
    <row r="35" spans="2:15">
      <c r="B35" s="22" t="s">
        <v>9</v>
      </c>
      <c r="C35" s="23">
        <v>1623</v>
      </c>
      <c r="D35" s="23">
        <v>1668</v>
      </c>
      <c r="E35" s="23">
        <v>1799</v>
      </c>
      <c r="F35" s="23">
        <v>1843</v>
      </c>
      <c r="G35" s="23">
        <v>1976</v>
      </c>
      <c r="H35" s="23">
        <v>1989</v>
      </c>
      <c r="I35" s="23">
        <v>2264</v>
      </c>
      <c r="J35" s="23">
        <v>2426</v>
      </c>
      <c r="K35" s="24">
        <v>2045</v>
      </c>
      <c r="L35" s="25">
        <v>2446</v>
      </c>
      <c r="M35" s="26">
        <v>2607</v>
      </c>
      <c r="N35" s="5"/>
      <c r="O35" s="5"/>
    </row>
    <row r="36" spans="2:15">
      <c r="B36" s="22" t="s">
        <v>10</v>
      </c>
      <c r="C36" s="23">
        <v>1214</v>
      </c>
      <c r="D36" s="23">
        <v>1465</v>
      </c>
      <c r="E36" s="23">
        <v>1551</v>
      </c>
      <c r="F36" s="23">
        <v>1675</v>
      </c>
      <c r="G36" s="23">
        <v>1786</v>
      </c>
      <c r="H36" s="23">
        <v>2051</v>
      </c>
      <c r="I36" s="23">
        <v>2216</v>
      </c>
      <c r="J36" s="23">
        <v>2406</v>
      </c>
      <c r="K36" s="24">
        <v>2205</v>
      </c>
      <c r="L36" s="25">
        <v>2677</v>
      </c>
      <c r="M36" s="26">
        <v>2904</v>
      </c>
      <c r="N36" s="5"/>
      <c r="O36" s="5"/>
    </row>
    <row r="37" spans="2:15">
      <c r="B37" s="22" t="s">
        <v>11</v>
      </c>
      <c r="C37" s="23">
        <v>826</v>
      </c>
      <c r="D37" s="23">
        <v>936</v>
      </c>
      <c r="E37" s="23">
        <v>955</v>
      </c>
      <c r="F37" s="23">
        <v>1109</v>
      </c>
      <c r="G37" s="23">
        <v>1170</v>
      </c>
      <c r="H37" s="23">
        <v>1324</v>
      </c>
      <c r="I37" s="23">
        <v>1437</v>
      </c>
      <c r="J37" s="23">
        <v>1624</v>
      </c>
      <c r="K37" s="24">
        <v>1662</v>
      </c>
      <c r="L37" s="25">
        <v>1980</v>
      </c>
      <c r="M37" s="26">
        <v>2255</v>
      </c>
      <c r="N37" s="5"/>
      <c r="O37" s="5"/>
    </row>
    <row r="38" spans="2:15">
      <c r="B38" s="22" t="s">
        <v>12</v>
      </c>
      <c r="C38" s="23">
        <v>382</v>
      </c>
      <c r="D38" s="23">
        <v>495</v>
      </c>
      <c r="E38" s="23">
        <v>493</v>
      </c>
      <c r="F38" s="23">
        <v>491</v>
      </c>
      <c r="G38" s="23">
        <v>558</v>
      </c>
      <c r="H38" s="23">
        <v>709</v>
      </c>
      <c r="I38" s="23">
        <v>690</v>
      </c>
      <c r="J38" s="23">
        <v>875</v>
      </c>
      <c r="K38" s="24">
        <v>790</v>
      </c>
      <c r="L38" s="25">
        <v>951</v>
      </c>
      <c r="M38" s="26">
        <v>1147</v>
      </c>
      <c r="N38" s="5"/>
      <c r="O38" s="5"/>
    </row>
    <row r="39" spans="2:15">
      <c r="B39" s="22" t="s">
        <v>13</v>
      </c>
      <c r="C39" s="23">
        <v>290</v>
      </c>
      <c r="D39" s="23">
        <v>288</v>
      </c>
      <c r="E39" s="23">
        <v>323</v>
      </c>
      <c r="F39" s="23">
        <v>315</v>
      </c>
      <c r="G39" s="23">
        <v>327</v>
      </c>
      <c r="H39" s="23">
        <v>358</v>
      </c>
      <c r="I39" s="23">
        <v>348</v>
      </c>
      <c r="J39" s="23">
        <v>363</v>
      </c>
      <c r="K39" s="24">
        <v>244</v>
      </c>
      <c r="L39" s="25">
        <v>410</v>
      </c>
      <c r="M39" s="26">
        <v>444</v>
      </c>
      <c r="N39" s="5"/>
      <c r="O39" s="5"/>
    </row>
    <row r="40" spans="2:15" ht="14.5" thickBot="1">
      <c r="B40" s="27" t="s">
        <v>14</v>
      </c>
      <c r="C40" s="28">
        <v>62</v>
      </c>
      <c r="D40" s="28">
        <v>84</v>
      </c>
      <c r="E40" s="28">
        <v>80</v>
      </c>
      <c r="F40" s="28">
        <v>95</v>
      </c>
      <c r="G40" s="28">
        <v>95</v>
      </c>
      <c r="H40" s="28">
        <v>118</v>
      </c>
      <c r="I40" s="28">
        <v>109</v>
      </c>
      <c r="J40" s="28">
        <v>96</v>
      </c>
      <c r="K40" s="29">
        <v>71</v>
      </c>
      <c r="L40" s="30">
        <v>108</v>
      </c>
      <c r="M40" s="31">
        <v>126</v>
      </c>
      <c r="N40" s="5"/>
      <c r="O40" s="5"/>
    </row>
    <row r="41" spans="2:15" ht="14.5" thickBot="1">
      <c r="B41" s="32" t="s">
        <v>17</v>
      </c>
      <c r="C41" s="33">
        <f t="shared" ref="C41:K41" si="21">SUM(C29:C40)</f>
        <v>7081</v>
      </c>
      <c r="D41" s="33">
        <f t="shared" si="21"/>
        <v>7779</v>
      </c>
      <c r="E41" s="33">
        <f t="shared" si="21"/>
        <v>8112</v>
      </c>
      <c r="F41" s="33">
        <f t="shared" si="21"/>
        <v>8456</v>
      </c>
      <c r="G41" s="33">
        <f t="shared" si="21"/>
        <v>8887</v>
      </c>
      <c r="H41" s="33">
        <f t="shared" si="21"/>
        <v>9811</v>
      </c>
      <c r="I41" s="33">
        <f t="shared" si="21"/>
        <v>10456</v>
      </c>
      <c r="J41" s="33">
        <f t="shared" si="21"/>
        <v>11409</v>
      </c>
      <c r="K41" s="34">
        <f t="shared" si="21"/>
        <v>10216</v>
      </c>
      <c r="L41" s="35">
        <f t="shared" ref="L41:M41" si="22">SUM(L29:L40)</f>
        <v>12294</v>
      </c>
      <c r="M41" s="36">
        <f t="shared" si="22"/>
        <v>13631</v>
      </c>
      <c r="N41" s="5"/>
      <c r="O41" s="5"/>
    </row>
  </sheetData>
  <mergeCells count="1">
    <mergeCell ref="B27:M27"/>
  </mergeCells>
  <pageMargins left="0.7" right="0.7" top="0.75" bottom="0.75" header="0.3" footer="0.3"/>
  <pageSetup paperSize="9" orientation="portrait" r:id="rId1"/>
  <ignoredErrors>
    <ignoredError sqref="H11:H22" formulaRange="1"/>
    <ignoredError sqref="B14" twoDigitTextYear="1"/>
    <ignoredError sqref="H2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DAF89997-1364-4AA8-9FEB-40F19099B8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5D4130-DDAE-442F-BD32-02EC78B3D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7D1518-C292-4245-92A4-27776FE151D1}">
  <ds:schemaRefs>
    <ds:schemaRef ds:uri="http://schemas.microsoft.com/sharepoint/v4"/>
    <ds:schemaRef ds:uri="b304e8da-070f-413a-89c8-6e99405170b0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b23351c-6ed6-444c-a66b-e3c1876fb1b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2024-01-29T09:52:41Z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