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5" documentId="13_ncr:1_{F0D10E8C-F26A-412B-9960-65A66088B4BB}" xr6:coauthVersionLast="47" xr6:coauthVersionMax="47" xr10:uidLastSave="{EFC3E663-56CB-4A12-9C8D-08E191C979AD}"/>
  <bookViews>
    <workbookView xWindow="38280" yWindow="-120" windowWidth="38640" windowHeight="21240" xr2:uid="{00000000-000D-0000-FFFF-FFFF00000000}"/>
  </bookViews>
  <sheets>
    <sheet name="CHL2"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6" l="1"/>
  <c r="F60" i="6"/>
  <c r="H42" i="6"/>
  <c r="H40" i="6"/>
  <c r="H58" i="6"/>
  <c r="H37" i="6"/>
  <c r="F37" i="6"/>
  <c r="G37" i="6"/>
  <c r="H31" i="6"/>
  <c r="H28" i="6"/>
  <c r="H27" i="6"/>
  <c r="H26" i="6"/>
  <c r="F26" i="6"/>
  <c r="H24" i="6"/>
  <c r="H23" i="6"/>
  <c r="H22" i="6"/>
  <c r="H16" i="6"/>
  <c r="H15" i="6"/>
  <c r="G15" i="6"/>
  <c r="H55" i="6"/>
  <c r="H54" i="6"/>
  <c r="H53" i="6"/>
  <c r="H33" i="6"/>
  <c r="H21" i="6"/>
  <c r="H17" i="6"/>
  <c r="H14" i="6"/>
  <c r="H47" i="6"/>
  <c r="H44" i="6"/>
  <c r="H59" i="6"/>
  <c r="H43" i="6"/>
  <c r="H41" i="6"/>
  <c r="H39" i="6"/>
  <c r="H38" i="6"/>
  <c r="H35" i="6"/>
  <c r="H34" i="6"/>
  <c r="H32" i="6"/>
  <c r="H29" i="6"/>
  <c r="H25" i="6"/>
  <c r="D52" i="6"/>
  <c r="C52" i="6"/>
  <c r="E52" i="6"/>
  <c r="F52" i="6" s="1"/>
  <c r="H51" i="6"/>
  <c r="F51" i="6"/>
  <c r="G51" i="6"/>
  <c r="H20" i="6"/>
  <c r="H19" i="6"/>
  <c r="H49" i="6"/>
  <c r="H18" i="6"/>
  <c r="H13" i="6"/>
  <c r="H52" i="6" l="1"/>
  <c r="G52" i="6"/>
</calcChain>
</file>

<file path=xl/sharedStrings.xml><?xml version="1.0" encoding="utf-8"?>
<sst xmlns="http://schemas.openxmlformats.org/spreadsheetml/2006/main" count="65" uniqueCount="65">
  <si>
    <t>Dénomination du service</t>
  </si>
  <si>
    <t>Cardiologie</t>
  </si>
  <si>
    <t>Chirurgie viscérale</t>
  </si>
  <si>
    <t>Dialyse</t>
  </si>
  <si>
    <t>Imagerie médicale</t>
  </si>
  <si>
    <t>Médecine interne générale</t>
  </si>
  <si>
    <t>Neurologie</t>
  </si>
  <si>
    <t>Obstétrique</t>
  </si>
  <si>
    <t>Pneumologie</t>
  </si>
  <si>
    <t>Psychiatrie aiguë</t>
  </si>
  <si>
    <t>Soins intensifs et anesthésie</t>
  </si>
  <si>
    <t>Soins palliatifs</t>
  </si>
  <si>
    <t>Orthopédie</t>
  </si>
  <si>
    <t>Urgence</t>
  </si>
  <si>
    <t>Urologie</t>
  </si>
  <si>
    <t>Chirurgie esthétique</t>
  </si>
  <si>
    <t>Chirurgie vasculaire</t>
  </si>
  <si>
    <t>Gynécologie</t>
  </si>
  <si>
    <t>Oncologie</t>
  </si>
  <si>
    <t>Pédiatrie de proximité</t>
  </si>
  <si>
    <t>Rééducation gériatrique</t>
  </si>
  <si>
    <t>Hospitalisation de jour de pédiatrie</t>
  </si>
  <si>
    <t>Chirurgie pédiatrique</t>
  </si>
  <si>
    <t>Chirurgie plastique</t>
  </si>
  <si>
    <t>Hémato-oncologie</t>
  </si>
  <si>
    <t>Immuno-allergologie</t>
  </si>
  <si>
    <t>Maladies infectieuses</t>
  </si>
  <si>
    <t>Néonatologie intensive</t>
  </si>
  <si>
    <t>Néphrologie</t>
  </si>
  <si>
    <t>Neurochirurgie</t>
  </si>
  <si>
    <t>Pédiatrie spécialisée</t>
  </si>
  <si>
    <t>Psychiatrie infantile</t>
  </si>
  <si>
    <t>Soins intensifs pédiatriques</t>
  </si>
  <si>
    <t>Urgence pédiatrique</t>
  </si>
  <si>
    <t>Gastro-entérologie</t>
  </si>
  <si>
    <t>Gériatrie aigüe</t>
  </si>
  <si>
    <t>ORL</t>
  </si>
  <si>
    <t xml:space="preserve">Traumatologie </t>
  </si>
  <si>
    <t>Neuro-vasculaire - stroke unit niveau 1</t>
  </si>
  <si>
    <t>Neuro-vasculaire - stroke unit niveau 2</t>
  </si>
  <si>
    <t>Hospitalisation de jour de rééducation
gériatrique</t>
  </si>
  <si>
    <t>Procréation médicalement assistée</t>
  </si>
  <si>
    <t xml:space="preserve">Hospitalisation de jour de psychiatrie </t>
  </si>
  <si>
    <t>indéfini</t>
  </si>
  <si>
    <t>Hospitalisation de jour de psychiatrie infantile</t>
  </si>
  <si>
    <t>Référence : Carte sanitaire 2023</t>
  </si>
  <si>
    <t>Année de référence : 2023</t>
  </si>
  <si>
    <t>Périmètre d'inclusion : 
lits déclarés installés / présentation réalisée selon les dénominations des services définies par la loi modifiée du 8 mars 2018 relative aux établissements hospitaliers et à la planification hospitalière</t>
  </si>
  <si>
    <t>Hospitalisation de jour Maternité</t>
  </si>
  <si>
    <t>N.B :</t>
  </si>
  <si>
    <t>Services de soins aigus (lits aigus)- Annexe 2</t>
  </si>
  <si>
    <t>Lits
installés
2023</t>
  </si>
  <si>
    <t>Evolution du
nombre de lits
installés par
rapport à 2021
en %</t>
  </si>
  <si>
    <t>Autorisations
2019-2023</t>
  </si>
  <si>
    <t>Part des lits
autorisés mais
non installés
en 2023 en %</t>
  </si>
  <si>
    <t>Autorisations
2024</t>
  </si>
  <si>
    <t>Variation du nombre
de lits autorisés
en 2024 par rapport
aux lits autorisés
en 2019 en %</t>
  </si>
  <si>
    <t>Services de moyen séjour (lits de moyen séjour)- Annexe 2</t>
  </si>
  <si>
    <t>Services hospitaliers prenant en charge des patients mais ne disposant pas de lit hospitalier- Annexe 2</t>
  </si>
  <si>
    <t xml:space="preserve">Unités : 
-nombre de lits aigus pour services de soins aigus
-nombre de lits de moyen séjour pour services de moyen séjour
-nombre de postes pour services de dialyse
-nombre de lits d'hospitalisation de jour pour services d'hospitalisation de jour et pour service national de procréation médicalement assistée
-nombre de lits-portes pour services d'urgence et pour service national d'urgence pédiatrique
</t>
  </si>
  <si>
    <t>Tableau : Présentation des évolutions par services hospitaliers du nombre de lits autorisés, ainsi que du nombre de lits installés, CHL, 2023</t>
  </si>
  <si>
    <t>Sources :  
Autorisations d'exploitation délivrées par le Ministère de la Santé, 2019, 2024
Déclaration des lits installés par le CHL en 2021, Carte Sanitaire 2021
Déclarations des établissements hospitaliers dans le cadre des renouvellements des autorisations d'exploitation, juillet 2023</t>
  </si>
  <si>
    <t>Hospitalisation de jour chirurgicale</t>
  </si>
  <si>
    <r>
      <t>Hospitalisation de jour non-chirurgicale</t>
    </r>
    <r>
      <rPr>
        <vertAlign val="superscript"/>
        <sz val="11"/>
        <rFont val="HelveticaNeueLT Std"/>
      </rPr>
      <t>1</t>
    </r>
  </si>
  <si>
    <r>
      <rPr>
        <vertAlign val="superscript"/>
        <sz val="11"/>
        <color theme="1"/>
        <rFont val="HelveticaNeueLT Std"/>
      </rPr>
      <t>1</t>
    </r>
    <r>
      <rPr>
        <sz val="11"/>
        <color theme="1"/>
        <rFont val="HelveticaNeueLT Std"/>
        <family val="2"/>
      </rPr>
      <t>Pour les nombres de lits HDJ du service d'hospitalisation de jour non-chirurgicale installés et autorisés sont incorporés également les lits HDJ de gériatrie aigue de Eich, les lits HDJ du laboratoire du sommeil et ceux d'endoscopie.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</si>
</sst>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HelveticaNeueLT Std"/>
      <family val="2"/>
    </font>
    <font>
      <b/>
      <sz val="11"/>
      <color theme="1"/>
      <name val="HelveticaNeueLT Std"/>
    </font>
    <font>
      <b/>
      <sz val="11"/>
      <color theme="0"/>
      <name val="HelveticaNeueLT Std"/>
    </font>
    <font>
      <sz val="11"/>
      <name val="HelveticaNeueLT Std"/>
    </font>
    <font>
      <b/>
      <sz val="11"/>
      <name val="HelveticaNeueLT Std"/>
    </font>
    <font>
      <vertAlign val="superscript"/>
      <sz val="11"/>
      <name val="HelveticaNeueLT Std"/>
    </font>
    <font>
      <vertAlign val="superscript"/>
      <sz val="11"/>
      <color theme="1"/>
      <name val="HelveticaNeueLT Std"/>
    </font>
    <font>
      <sz val="11"/>
      <color theme="1"/>
      <name val="HelveticaNeueLT Std"/>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2" borderId="5" xfId="0" applyFont="1" applyFill="1" applyBorder="1" applyAlignment="1">
      <alignment vertical="top"/>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3" fillId="0" borderId="8" xfId="0" applyFont="1" applyBorder="1"/>
    <xf numFmtId="0" fontId="3" fillId="0" borderId="8" xfId="0" applyFont="1" applyBorder="1" applyAlignment="1">
      <alignment horizontal="center"/>
    </xf>
    <xf numFmtId="9" fontId="3" fillId="0" borderId="8" xfId="0" applyNumberFormat="1" applyFont="1" applyBorder="1" applyAlignment="1">
      <alignment horizontal="center"/>
    </xf>
    <xf numFmtId="0" fontId="3" fillId="0" borderId="8" xfId="0" applyNumberFormat="1" applyFont="1" applyBorder="1" applyAlignment="1">
      <alignment horizontal="center"/>
    </xf>
    <xf numFmtId="9" fontId="3" fillId="0" borderId="2" xfId="0" applyNumberFormat="1" applyFont="1" applyBorder="1" applyAlignment="1">
      <alignment horizontal="center"/>
    </xf>
    <xf numFmtId="0" fontId="3" fillId="0" borderId="9" xfId="0" applyFont="1" applyBorder="1"/>
    <xf numFmtId="0" fontId="3" fillId="0" borderId="9" xfId="0" applyFont="1" applyBorder="1" applyAlignment="1">
      <alignment horizontal="center"/>
    </xf>
    <xf numFmtId="9" fontId="3" fillId="0" borderId="9" xfId="0" applyNumberFormat="1" applyFont="1" applyBorder="1" applyAlignment="1">
      <alignment horizontal="center"/>
    </xf>
    <xf numFmtId="0" fontId="3" fillId="0" borderId="9" xfId="0" applyNumberFormat="1" applyFont="1" applyBorder="1" applyAlignment="1">
      <alignment horizontal="center"/>
    </xf>
    <xf numFmtId="0" fontId="3" fillId="0" borderId="10" xfId="0" applyFont="1" applyBorder="1"/>
    <xf numFmtId="0" fontId="3" fillId="0" borderId="10" xfId="0" applyFont="1" applyBorder="1" applyAlignment="1">
      <alignment horizontal="center"/>
    </xf>
    <xf numFmtId="9" fontId="3" fillId="0" borderId="10" xfId="0" applyNumberFormat="1" applyFont="1" applyBorder="1" applyAlignment="1">
      <alignment horizontal="center"/>
    </xf>
    <xf numFmtId="0" fontId="3" fillId="0" borderId="10" xfId="0" applyNumberFormat="1" applyFont="1" applyBorder="1" applyAlignment="1">
      <alignment horizontal="center"/>
    </xf>
    <xf numFmtId="0" fontId="3" fillId="0" borderId="2" xfId="0" applyFont="1" applyBorder="1" applyAlignment="1">
      <alignment horizontal="center"/>
    </xf>
    <xf numFmtId="0" fontId="3" fillId="0" borderId="2" xfId="0" applyNumberFormat="1" applyFont="1" applyBorder="1" applyAlignment="1">
      <alignment horizontal="center"/>
    </xf>
    <xf numFmtId="0" fontId="3" fillId="0" borderId="0" xfId="0" applyFont="1" applyBorder="1" applyAlignment="1">
      <alignment horizontal="center"/>
    </xf>
    <xf numFmtId="9" fontId="3" fillId="0" borderId="0"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0" xfId="0" applyNumberFormat="1" applyFont="1" applyBorder="1" applyAlignment="1">
      <alignment horizontal="center"/>
    </xf>
    <xf numFmtId="0" fontId="7" fillId="0" borderId="0" xfId="0" applyFont="1"/>
    <xf numFmtId="0" fontId="3" fillId="0" borderId="2" xfId="0" applyNumberFormat="1" applyFont="1" applyFill="1" applyBorder="1" applyAlignment="1">
      <alignment horizontal="center"/>
    </xf>
    <xf numFmtId="9" fontId="3" fillId="0" borderId="10" xfId="0" applyNumberFormat="1" applyFont="1" applyFill="1" applyBorder="1" applyAlignment="1">
      <alignment horizontal="center"/>
    </xf>
    <xf numFmtId="0" fontId="3" fillId="0" borderId="10" xfId="0" applyNumberFormat="1" applyFont="1" applyFill="1" applyBorder="1" applyAlignment="1">
      <alignment horizontal="center"/>
    </xf>
    <xf numFmtId="9" fontId="3" fillId="0" borderId="9" xfId="0" applyNumberFormat="1" applyFont="1" applyFill="1" applyBorder="1" applyAlignment="1">
      <alignment horizontal="center"/>
    </xf>
    <xf numFmtId="0" fontId="3" fillId="0" borderId="9" xfId="0" applyNumberFormat="1" applyFont="1" applyFill="1" applyBorder="1" applyAlignment="1">
      <alignment horizontal="center"/>
    </xf>
    <xf numFmtId="0" fontId="3" fillId="0" borderId="9" xfId="0" applyFont="1" applyFill="1" applyBorder="1"/>
    <xf numFmtId="0" fontId="3" fillId="0" borderId="9" xfId="0" applyFont="1" applyFill="1" applyBorder="1" applyAlignment="1">
      <alignment horizontal="center"/>
    </xf>
    <xf numFmtId="0" fontId="3" fillId="0" borderId="2" xfId="0" applyFont="1" applyFill="1" applyBorder="1" applyAlignment="1">
      <alignment horizontal="center"/>
    </xf>
    <xf numFmtId="0" fontId="3" fillId="0" borderId="9" xfId="0" applyFont="1" applyFill="1" applyBorder="1" applyAlignment="1">
      <alignment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0" xfId="0" applyFont="1" applyFill="1" applyBorder="1"/>
    <xf numFmtId="9" fontId="3" fillId="0" borderId="3" xfId="0" applyNumberFormat="1" applyFont="1" applyFill="1" applyBorder="1" applyAlignment="1">
      <alignment horizontal="center"/>
    </xf>
    <xf numFmtId="0" fontId="3" fillId="0" borderId="10" xfId="0" applyFont="1" applyFill="1" applyBorder="1" applyAlignment="1">
      <alignment horizontal="center"/>
    </xf>
    <xf numFmtId="9" fontId="3" fillId="0" borderId="4" xfId="0" applyNumberFormat="1" applyFont="1" applyFill="1" applyBorder="1" applyAlignment="1">
      <alignment horizontal="center"/>
    </xf>
    <xf numFmtId="0" fontId="3" fillId="1" borderId="1" xfId="0" applyFont="1" applyFill="1" applyBorder="1" applyAlignment="1"/>
    <xf numFmtId="0" fontId="3" fillId="1" borderId="9" xfId="0" applyFont="1" applyFill="1" applyBorder="1" applyAlignment="1"/>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7" xfId="0"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wrapText="1"/>
    </xf>
    <xf numFmtId="0" fontId="0" fillId="0" borderId="0" xfId="0" applyAlignment="1">
      <alignment horizontal="left" vertical="top" wrapText="1"/>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cellXfs>
  <cellStyles count="1">
    <cellStyle name="Normal" xfId="0" builtinId="0" customBuiltin="1"/>
  </cellStyles>
  <dxfs count="0"/>
  <tableStyles count="0" defaultTableStyle="TableStyleMedium2" defaultPivotStyle="PivotStyleLight16"/>
  <colors>
    <mruColors>
      <color rgb="FFE0E0E0"/>
      <color rgb="FF00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bSanté">
      <a:dk1>
        <a:sysClr val="windowText" lastClr="000000"/>
      </a:dk1>
      <a:lt1>
        <a:sysClr val="window" lastClr="FFFFFF"/>
      </a:lt1>
      <a:dk2>
        <a:srgbClr val="009696"/>
      </a:dk2>
      <a:lt2>
        <a:srgbClr val="545859"/>
      </a:lt2>
      <a:accent1>
        <a:srgbClr val="A3D237"/>
      </a:accent1>
      <a:accent2>
        <a:srgbClr val="00C072"/>
      </a:accent2>
      <a:accent3>
        <a:srgbClr val="B2B4B2"/>
      </a:accent3>
      <a:accent4>
        <a:srgbClr val="8FC1C2"/>
      </a:accent4>
      <a:accent5>
        <a:srgbClr val="0096CD"/>
      </a:accent5>
      <a:accent6>
        <a:srgbClr val="DBD138"/>
      </a:accent6>
      <a:hlink>
        <a:srgbClr val="62C1C2"/>
      </a:hlink>
      <a:folHlink>
        <a:srgbClr val="62C1C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022D9-DF64-4E56-BBE5-24C0D7E886F4}">
  <dimension ref="B2:L63"/>
  <sheetViews>
    <sheetView tabSelected="1" topLeftCell="A9" zoomScale="80" zoomScaleNormal="80" workbookViewId="0">
      <selection activeCell="U20" sqref="U20"/>
    </sheetView>
  </sheetViews>
  <sheetFormatPr baseColWidth="10" defaultRowHeight="14.25"/>
  <cols>
    <col min="2" max="2" width="34" customWidth="1"/>
    <col min="3" max="3" width="12.875" customWidth="1"/>
    <col min="4" max="4" width="13.5" bestFit="1" customWidth="1"/>
    <col min="5" max="5" width="8.375" bestFit="1" customWidth="1"/>
    <col min="6" max="6" width="13.125" bestFit="1" customWidth="1"/>
    <col min="7" max="7" width="12.375" bestFit="1" customWidth="1"/>
    <col min="8" max="8" width="18.5" bestFit="1" customWidth="1"/>
  </cols>
  <sheetData>
    <row r="2" spans="2:12">
      <c r="B2" s="48" t="s">
        <v>60</v>
      </c>
      <c r="C2" s="49"/>
      <c r="D2" s="49"/>
      <c r="E2" s="49"/>
      <c r="F2" s="49"/>
      <c r="G2" s="49"/>
      <c r="H2" s="49"/>
    </row>
    <row r="3" spans="2:12">
      <c r="B3" s="49"/>
      <c r="C3" s="49"/>
      <c r="D3" s="49"/>
      <c r="E3" s="49"/>
      <c r="F3" s="49"/>
      <c r="G3" s="49"/>
      <c r="H3" s="49"/>
    </row>
    <row r="4" spans="2:12">
      <c r="B4" t="s">
        <v>45</v>
      </c>
    </row>
    <row r="5" spans="2:12" ht="57.75" customHeight="1">
      <c r="B5" s="50" t="s">
        <v>61</v>
      </c>
      <c r="C5" s="50"/>
      <c r="D5" s="50"/>
      <c r="E5" s="50"/>
      <c r="F5" s="50"/>
      <c r="G5" s="50"/>
      <c r="H5" s="50"/>
    </row>
    <row r="6" spans="2:12">
      <c r="B6" t="s">
        <v>46</v>
      </c>
    </row>
    <row r="7" spans="2:12" ht="48.75" customHeight="1">
      <c r="B7" s="51" t="s">
        <v>47</v>
      </c>
      <c r="C7" s="51"/>
      <c r="D7" s="51"/>
      <c r="E7" s="51"/>
      <c r="F7" s="51"/>
      <c r="G7" s="51"/>
      <c r="H7" s="51"/>
    </row>
    <row r="8" spans="2:12" ht="14.1" customHeight="1">
      <c r="B8" s="51" t="s">
        <v>59</v>
      </c>
      <c r="C8" s="51"/>
      <c r="D8" s="51"/>
      <c r="E8" s="51"/>
      <c r="F8" s="51"/>
      <c r="G8" s="51"/>
      <c r="H8" s="51"/>
      <c r="I8" s="51"/>
      <c r="J8" s="51"/>
      <c r="K8" s="51"/>
      <c r="L8" s="51"/>
    </row>
    <row r="9" spans="2:12" ht="75" customHeight="1">
      <c r="B9" s="51"/>
      <c r="C9" s="51"/>
      <c r="D9" s="51"/>
      <c r="E9" s="51"/>
      <c r="F9" s="51"/>
      <c r="G9" s="51"/>
      <c r="H9" s="51"/>
      <c r="I9" s="51"/>
      <c r="J9" s="51"/>
      <c r="K9" s="51"/>
      <c r="L9" s="51"/>
    </row>
    <row r="11" spans="2:12" ht="105">
      <c r="B11" s="1" t="s">
        <v>0</v>
      </c>
      <c r="C11" s="2" t="s">
        <v>53</v>
      </c>
      <c r="D11" s="2" t="s">
        <v>55</v>
      </c>
      <c r="E11" s="2" t="s">
        <v>51</v>
      </c>
      <c r="F11" s="2" t="s">
        <v>54</v>
      </c>
      <c r="G11" s="2" t="s">
        <v>52</v>
      </c>
      <c r="H11" s="3" t="s">
        <v>56</v>
      </c>
    </row>
    <row r="12" spans="2:12" ht="15">
      <c r="B12" s="52" t="s">
        <v>50</v>
      </c>
      <c r="C12" s="53"/>
      <c r="D12" s="53"/>
      <c r="E12" s="53"/>
      <c r="F12" s="53"/>
      <c r="G12" s="53"/>
      <c r="H12" s="54"/>
    </row>
    <row r="13" spans="2:12">
      <c r="B13" s="4" t="s">
        <v>1</v>
      </c>
      <c r="C13" s="7">
        <v>34</v>
      </c>
      <c r="D13" s="5">
        <v>35</v>
      </c>
      <c r="E13" s="5">
        <v>34</v>
      </c>
      <c r="F13" s="6">
        <v>0</v>
      </c>
      <c r="G13" s="6">
        <v>0</v>
      </c>
      <c r="H13" s="8">
        <f t="shared" ref="H13:H29" si="0">(D13-C13)/C13</f>
        <v>2.9411764705882353E-2</v>
      </c>
    </row>
    <row r="14" spans="2:12">
      <c r="B14" s="9" t="s">
        <v>15</v>
      </c>
      <c r="C14" s="12">
        <v>7</v>
      </c>
      <c r="D14" s="10">
        <v>7</v>
      </c>
      <c r="E14" s="10">
        <v>7</v>
      </c>
      <c r="F14" s="11">
        <v>0</v>
      </c>
      <c r="G14" s="11">
        <v>0</v>
      </c>
      <c r="H14" s="8">
        <f t="shared" si="0"/>
        <v>0</v>
      </c>
    </row>
    <row r="15" spans="2:12">
      <c r="B15" s="9" t="s">
        <v>22</v>
      </c>
      <c r="C15" s="28">
        <v>16</v>
      </c>
      <c r="D15" s="10">
        <v>16</v>
      </c>
      <c r="E15" s="10">
        <v>16</v>
      </c>
      <c r="F15" s="20">
        <v>0</v>
      </c>
      <c r="G15" s="27">
        <f>(E15-15)/15</f>
        <v>6.6666666666666666E-2</v>
      </c>
      <c r="H15" s="21">
        <f t="shared" si="0"/>
        <v>0</v>
      </c>
    </row>
    <row r="16" spans="2:12">
      <c r="B16" s="9" t="s">
        <v>23</v>
      </c>
      <c r="C16" s="12">
        <v>3</v>
      </c>
      <c r="D16" s="10">
        <v>3</v>
      </c>
      <c r="E16" s="10">
        <v>3</v>
      </c>
      <c r="F16" s="22">
        <v>0</v>
      </c>
      <c r="G16" s="11">
        <v>0</v>
      </c>
      <c r="H16" s="21">
        <f t="shared" si="0"/>
        <v>0</v>
      </c>
    </row>
    <row r="17" spans="2:8">
      <c r="B17" s="9" t="s">
        <v>16</v>
      </c>
      <c r="C17" s="12">
        <v>12</v>
      </c>
      <c r="D17" s="17">
        <v>12</v>
      </c>
      <c r="E17" s="10">
        <v>12</v>
      </c>
      <c r="F17" s="8">
        <v>0</v>
      </c>
      <c r="G17" s="8">
        <v>0</v>
      </c>
      <c r="H17" s="8">
        <f t="shared" si="0"/>
        <v>0</v>
      </c>
    </row>
    <row r="18" spans="2:8">
      <c r="B18" s="9" t="s">
        <v>2</v>
      </c>
      <c r="C18" s="12">
        <v>24</v>
      </c>
      <c r="D18" s="10">
        <v>25</v>
      </c>
      <c r="E18" s="10">
        <v>24</v>
      </c>
      <c r="F18" s="8">
        <v>0</v>
      </c>
      <c r="G18" s="11">
        <v>0</v>
      </c>
      <c r="H18" s="8">
        <f t="shared" si="0"/>
        <v>4.1666666666666664E-2</v>
      </c>
    </row>
    <row r="19" spans="2:8">
      <c r="B19" s="9" t="s">
        <v>34</v>
      </c>
      <c r="C19" s="12">
        <v>14</v>
      </c>
      <c r="D19" s="10">
        <v>14</v>
      </c>
      <c r="E19" s="10">
        <v>14</v>
      </c>
      <c r="F19" s="8">
        <v>0</v>
      </c>
      <c r="G19" s="11">
        <v>0</v>
      </c>
      <c r="H19" s="8">
        <f t="shared" si="0"/>
        <v>0</v>
      </c>
    </row>
    <row r="20" spans="2:8">
      <c r="B20" s="9" t="s">
        <v>35</v>
      </c>
      <c r="C20" s="12">
        <v>19</v>
      </c>
      <c r="D20" s="10">
        <v>19</v>
      </c>
      <c r="E20" s="10">
        <v>19</v>
      </c>
      <c r="F20" s="8">
        <v>0</v>
      </c>
      <c r="G20" s="11">
        <v>0</v>
      </c>
      <c r="H20" s="8">
        <f t="shared" si="0"/>
        <v>0</v>
      </c>
    </row>
    <row r="21" spans="2:8">
      <c r="B21" s="9" t="s">
        <v>17</v>
      </c>
      <c r="C21" s="12">
        <v>23</v>
      </c>
      <c r="D21" s="17">
        <v>30</v>
      </c>
      <c r="E21" s="10">
        <v>23</v>
      </c>
      <c r="F21" s="8">
        <v>0</v>
      </c>
      <c r="G21" s="8">
        <v>0</v>
      </c>
      <c r="H21" s="8">
        <f t="shared" si="0"/>
        <v>0.30434782608695654</v>
      </c>
    </row>
    <row r="22" spans="2:8">
      <c r="B22" s="9" t="s">
        <v>24</v>
      </c>
      <c r="C22" s="12">
        <v>15</v>
      </c>
      <c r="D22" s="10">
        <v>15</v>
      </c>
      <c r="E22" s="10">
        <v>15</v>
      </c>
      <c r="F22" s="22">
        <v>0</v>
      </c>
      <c r="G22" s="11">
        <v>0</v>
      </c>
      <c r="H22" s="21">
        <f t="shared" si="0"/>
        <v>0</v>
      </c>
    </row>
    <row r="23" spans="2:8">
      <c r="B23" s="9" t="s">
        <v>25</v>
      </c>
      <c r="C23" s="12">
        <v>1</v>
      </c>
      <c r="D23" s="10">
        <v>1</v>
      </c>
      <c r="E23" s="10">
        <v>1</v>
      </c>
      <c r="F23" s="22">
        <v>0</v>
      </c>
      <c r="G23" s="11">
        <v>0</v>
      </c>
      <c r="H23" s="21">
        <f t="shared" si="0"/>
        <v>0</v>
      </c>
    </row>
    <row r="24" spans="2:8">
      <c r="B24" s="9" t="s">
        <v>26</v>
      </c>
      <c r="C24" s="12">
        <v>19</v>
      </c>
      <c r="D24" s="10">
        <v>19</v>
      </c>
      <c r="E24" s="10">
        <v>19</v>
      </c>
      <c r="F24" s="22">
        <v>0</v>
      </c>
      <c r="G24" s="11">
        <v>0</v>
      </c>
      <c r="H24" s="21">
        <f t="shared" si="0"/>
        <v>0</v>
      </c>
    </row>
    <row r="25" spans="2:8">
      <c r="B25" s="9" t="s">
        <v>5</v>
      </c>
      <c r="C25" s="12">
        <v>30</v>
      </c>
      <c r="D25" s="10">
        <v>30</v>
      </c>
      <c r="E25" s="10">
        <v>30</v>
      </c>
      <c r="F25" s="8">
        <v>0</v>
      </c>
      <c r="G25" s="11">
        <v>0</v>
      </c>
      <c r="H25" s="8">
        <f t="shared" si="0"/>
        <v>0</v>
      </c>
    </row>
    <row r="26" spans="2:8">
      <c r="B26" s="9" t="s">
        <v>27</v>
      </c>
      <c r="C26" s="12">
        <v>22</v>
      </c>
      <c r="D26" s="10">
        <v>22</v>
      </c>
      <c r="E26" s="10">
        <v>16</v>
      </c>
      <c r="F26" s="22">
        <f>(22-E26)/22</f>
        <v>0.27272727272727271</v>
      </c>
      <c r="G26" s="11">
        <v>0</v>
      </c>
      <c r="H26" s="21">
        <f t="shared" si="0"/>
        <v>0</v>
      </c>
    </row>
    <row r="27" spans="2:8">
      <c r="B27" s="9" t="s">
        <v>28</v>
      </c>
      <c r="C27" s="12">
        <v>5</v>
      </c>
      <c r="D27" s="10">
        <v>5</v>
      </c>
      <c r="E27" s="10">
        <v>5</v>
      </c>
      <c r="F27" s="22">
        <v>0</v>
      </c>
      <c r="G27" s="11">
        <v>0</v>
      </c>
      <c r="H27" s="21">
        <f t="shared" si="0"/>
        <v>0</v>
      </c>
    </row>
    <row r="28" spans="2:8">
      <c r="B28" s="9" t="s">
        <v>29</v>
      </c>
      <c r="C28" s="12">
        <v>36</v>
      </c>
      <c r="D28" s="10">
        <v>36</v>
      </c>
      <c r="E28" s="10">
        <v>36</v>
      </c>
      <c r="F28" s="22">
        <v>0</v>
      </c>
      <c r="G28" s="11">
        <v>0</v>
      </c>
      <c r="H28" s="21">
        <f t="shared" si="0"/>
        <v>0</v>
      </c>
    </row>
    <row r="29" spans="2:8">
      <c r="B29" s="9" t="s">
        <v>6</v>
      </c>
      <c r="C29" s="12">
        <v>14</v>
      </c>
      <c r="D29" s="10">
        <v>14</v>
      </c>
      <c r="E29" s="10">
        <v>14</v>
      </c>
      <c r="F29" s="8">
        <v>0</v>
      </c>
      <c r="G29" s="11">
        <v>0</v>
      </c>
      <c r="H29" s="8">
        <f t="shared" si="0"/>
        <v>0</v>
      </c>
    </row>
    <row r="30" spans="2:8">
      <c r="B30" s="9" t="s">
        <v>38</v>
      </c>
      <c r="C30" s="12">
        <v>0</v>
      </c>
      <c r="D30" s="17">
        <v>0</v>
      </c>
      <c r="E30" s="17">
        <v>0</v>
      </c>
      <c r="F30" s="8">
        <v>0</v>
      </c>
      <c r="G30" s="8">
        <v>0</v>
      </c>
      <c r="H30" s="8">
        <v>0</v>
      </c>
    </row>
    <row r="31" spans="2:8">
      <c r="B31" s="9" t="s">
        <v>39</v>
      </c>
      <c r="C31" s="12">
        <v>6</v>
      </c>
      <c r="D31" s="10">
        <v>8</v>
      </c>
      <c r="E31" s="19">
        <v>6</v>
      </c>
      <c r="F31" s="11">
        <v>0</v>
      </c>
      <c r="G31" s="11">
        <v>0</v>
      </c>
      <c r="H31" s="21">
        <f>(D31-C31)/C31</f>
        <v>0.33333333333333331</v>
      </c>
    </row>
    <row r="32" spans="2:8">
      <c r="B32" s="9" t="s">
        <v>7</v>
      </c>
      <c r="C32" s="12">
        <v>36</v>
      </c>
      <c r="D32" s="10">
        <v>36</v>
      </c>
      <c r="E32" s="10">
        <v>36</v>
      </c>
      <c r="F32" s="8">
        <v>0</v>
      </c>
      <c r="G32" s="11">
        <v>0</v>
      </c>
      <c r="H32" s="8">
        <f>(D32-C32)/C32</f>
        <v>0</v>
      </c>
    </row>
    <row r="33" spans="2:8">
      <c r="B33" s="9" t="s">
        <v>18</v>
      </c>
      <c r="C33" s="12">
        <v>42</v>
      </c>
      <c r="D33" s="17">
        <v>42</v>
      </c>
      <c r="E33" s="17">
        <v>42</v>
      </c>
      <c r="F33" s="8">
        <v>0</v>
      </c>
      <c r="G33" s="8">
        <v>0</v>
      </c>
      <c r="H33" s="8">
        <f>(D33-C33)/C33</f>
        <v>0</v>
      </c>
    </row>
    <row r="34" spans="2:8">
      <c r="B34" s="9" t="s">
        <v>36</v>
      </c>
      <c r="C34" s="12">
        <v>8</v>
      </c>
      <c r="D34" s="10">
        <v>9</v>
      </c>
      <c r="E34" s="10">
        <v>8</v>
      </c>
      <c r="F34" s="8">
        <v>0</v>
      </c>
      <c r="G34" s="11">
        <v>0</v>
      </c>
      <c r="H34" s="8">
        <f>(D34-C34)/C34</f>
        <v>0.125</v>
      </c>
    </row>
    <row r="35" spans="2:8">
      <c r="B35" s="9" t="s">
        <v>12</v>
      </c>
      <c r="C35" s="12">
        <v>33</v>
      </c>
      <c r="D35" s="10">
        <v>33</v>
      </c>
      <c r="E35" s="10">
        <v>33</v>
      </c>
      <c r="F35" s="8">
        <v>0</v>
      </c>
      <c r="G35" s="11">
        <v>0</v>
      </c>
      <c r="H35" s="8">
        <f>(D35-C35)/C35</f>
        <v>0</v>
      </c>
    </row>
    <row r="36" spans="2:8">
      <c r="B36" s="9" t="s">
        <v>19</v>
      </c>
      <c r="C36" s="12">
        <v>0</v>
      </c>
      <c r="D36" s="17">
        <v>0</v>
      </c>
      <c r="E36" s="17">
        <v>0</v>
      </c>
      <c r="F36" s="8">
        <v>0</v>
      </c>
      <c r="G36" s="8">
        <v>0</v>
      </c>
      <c r="H36" s="8">
        <v>0</v>
      </c>
    </row>
    <row r="37" spans="2:8">
      <c r="B37" s="9" t="s">
        <v>30</v>
      </c>
      <c r="C37" s="12">
        <v>30</v>
      </c>
      <c r="D37" s="10">
        <v>30</v>
      </c>
      <c r="E37" s="19">
        <v>28</v>
      </c>
      <c r="F37" s="11">
        <f>(30-E37)/30</f>
        <v>6.6666666666666666E-2</v>
      </c>
      <c r="G37" s="11">
        <f>(E37-21)/21</f>
        <v>0.33333333333333331</v>
      </c>
      <c r="H37" s="21">
        <f t="shared" ref="H37:H44" si="1">(D37-C37)/C37</f>
        <v>0</v>
      </c>
    </row>
    <row r="38" spans="2:8">
      <c r="B38" s="9" t="s">
        <v>8</v>
      </c>
      <c r="C38" s="12">
        <v>23</v>
      </c>
      <c r="D38" s="10">
        <v>23</v>
      </c>
      <c r="E38" s="10">
        <v>23</v>
      </c>
      <c r="F38" s="8">
        <v>0</v>
      </c>
      <c r="G38" s="11">
        <v>0</v>
      </c>
      <c r="H38" s="8">
        <f t="shared" si="1"/>
        <v>0</v>
      </c>
    </row>
    <row r="39" spans="2:8">
      <c r="B39" s="9" t="s">
        <v>9</v>
      </c>
      <c r="C39" s="12">
        <v>48</v>
      </c>
      <c r="D39" s="10">
        <v>49</v>
      </c>
      <c r="E39" s="10">
        <v>48</v>
      </c>
      <c r="F39" s="8">
        <v>0</v>
      </c>
      <c r="G39" s="11">
        <v>0</v>
      </c>
      <c r="H39" s="8">
        <f t="shared" si="1"/>
        <v>2.0833333333333332E-2</v>
      </c>
    </row>
    <row r="40" spans="2:8">
      <c r="B40" s="9" t="s">
        <v>31</v>
      </c>
      <c r="C40" s="12">
        <v>8</v>
      </c>
      <c r="D40" s="10">
        <v>8</v>
      </c>
      <c r="E40" s="19">
        <v>8</v>
      </c>
      <c r="F40" s="11">
        <v>0</v>
      </c>
      <c r="G40" s="11">
        <v>0</v>
      </c>
      <c r="H40" s="8">
        <f t="shared" si="1"/>
        <v>0</v>
      </c>
    </row>
    <row r="41" spans="2:8">
      <c r="B41" s="9" t="s">
        <v>10</v>
      </c>
      <c r="C41" s="12">
        <v>24</v>
      </c>
      <c r="D41" s="10">
        <v>24</v>
      </c>
      <c r="E41" s="10">
        <v>24</v>
      </c>
      <c r="F41" s="8">
        <v>0</v>
      </c>
      <c r="G41" s="11">
        <v>0</v>
      </c>
      <c r="H41" s="8">
        <f t="shared" si="1"/>
        <v>0</v>
      </c>
    </row>
    <row r="42" spans="2:8">
      <c r="B42" s="9" t="s">
        <v>32</v>
      </c>
      <c r="C42" s="12">
        <v>5</v>
      </c>
      <c r="D42" s="10">
        <v>5</v>
      </c>
      <c r="E42" s="19">
        <v>5</v>
      </c>
      <c r="F42" s="11">
        <v>0</v>
      </c>
      <c r="G42" s="11">
        <v>0</v>
      </c>
      <c r="H42" s="8">
        <f t="shared" si="1"/>
        <v>0</v>
      </c>
    </row>
    <row r="43" spans="2:8">
      <c r="B43" s="9" t="s">
        <v>37</v>
      </c>
      <c r="C43" s="12">
        <v>24</v>
      </c>
      <c r="D43" s="10">
        <v>25</v>
      </c>
      <c r="E43" s="10">
        <v>24</v>
      </c>
      <c r="F43" s="11">
        <v>0</v>
      </c>
      <c r="G43" s="11">
        <v>0</v>
      </c>
      <c r="H43" s="8">
        <f t="shared" si="1"/>
        <v>4.1666666666666664E-2</v>
      </c>
    </row>
    <row r="44" spans="2:8">
      <c r="B44" s="9" t="s">
        <v>14</v>
      </c>
      <c r="C44" s="12">
        <v>6</v>
      </c>
      <c r="D44" s="10">
        <v>7</v>
      </c>
      <c r="E44" s="10">
        <v>6</v>
      </c>
      <c r="F44" s="11">
        <v>0</v>
      </c>
      <c r="G44" s="11">
        <v>0</v>
      </c>
      <c r="H44" s="8">
        <f t="shared" si="1"/>
        <v>0.16666666666666666</v>
      </c>
    </row>
    <row r="45" spans="2:8" ht="15">
      <c r="B45" s="55" t="s">
        <v>57</v>
      </c>
      <c r="C45" s="56"/>
      <c r="D45" s="56"/>
      <c r="E45" s="56"/>
      <c r="F45" s="56"/>
      <c r="G45" s="56"/>
      <c r="H45" s="57"/>
    </row>
    <row r="46" spans="2:8">
      <c r="B46" s="9" t="s">
        <v>20</v>
      </c>
      <c r="C46" s="18">
        <v>0</v>
      </c>
      <c r="D46" s="17">
        <v>0</v>
      </c>
      <c r="E46" s="17">
        <v>0</v>
      </c>
      <c r="F46" s="8">
        <v>0</v>
      </c>
      <c r="G46" s="8">
        <v>0</v>
      </c>
      <c r="H46" s="8">
        <v>0</v>
      </c>
    </row>
    <row r="47" spans="2:8">
      <c r="B47" s="13" t="s">
        <v>11</v>
      </c>
      <c r="C47" s="16">
        <v>10</v>
      </c>
      <c r="D47" s="14">
        <v>10</v>
      </c>
      <c r="E47" s="14">
        <v>10</v>
      </c>
      <c r="F47" s="15">
        <v>0</v>
      </c>
      <c r="G47" s="15">
        <v>0</v>
      </c>
      <c r="H47" s="8">
        <f>(D47-C47)/C47</f>
        <v>0</v>
      </c>
    </row>
    <row r="48" spans="2:8" ht="15">
      <c r="B48" s="45" t="s">
        <v>58</v>
      </c>
      <c r="C48" s="46"/>
      <c r="D48" s="46"/>
      <c r="E48" s="46"/>
      <c r="F48" s="46"/>
      <c r="G48" s="46"/>
      <c r="H48" s="47"/>
    </row>
    <row r="49" spans="2:8">
      <c r="B49" s="29" t="s">
        <v>3</v>
      </c>
      <c r="C49" s="28">
        <v>26</v>
      </c>
      <c r="D49" s="30">
        <v>28</v>
      </c>
      <c r="E49" s="30">
        <v>26</v>
      </c>
      <c r="F49" s="27">
        <v>0</v>
      </c>
      <c r="G49" s="27">
        <v>0</v>
      </c>
      <c r="H49" s="21">
        <f>(D49-C49)/C49</f>
        <v>7.6923076923076927E-2</v>
      </c>
    </row>
    <row r="50" spans="2:8">
      <c r="B50" s="29" t="s">
        <v>4</v>
      </c>
      <c r="C50" s="44"/>
      <c r="D50" s="44"/>
      <c r="E50" s="43"/>
      <c r="F50" s="43"/>
      <c r="G50" s="43"/>
      <c r="H50" s="44"/>
    </row>
    <row r="51" spans="2:8">
      <c r="B51" s="29" t="s">
        <v>62</v>
      </c>
      <c r="C51" s="28">
        <v>24</v>
      </c>
      <c r="D51" s="30">
        <v>24</v>
      </c>
      <c r="E51" s="30">
        <v>19</v>
      </c>
      <c r="F51" s="27">
        <f>(24-E51)/24</f>
        <v>0.20833333333333334</v>
      </c>
      <c r="G51" s="27">
        <f>(E51-12)/12</f>
        <v>0.58333333333333337</v>
      </c>
      <c r="H51" s="21">
        <f>(D51-C51)/C51</f>
        <v>0</v>
      </c>
    </row>
    <row r="52" spans="2:8" ht="16.5">
      <c r="B52" s="29" t="s">
        <v>63</v>
      </c>
      <c r="C52" s="28">
        <f>49+5+14+6</f>
        <v>74</v>
      </c>
      <c r="D52" s="30">
        <f>49+14+5+6</f>
        <v>74</v>
      </c>
      <c r="E52" s="30">
        <f>21+5+6+4</f>
        <v>36</v>
      </c>
      <c r="F52" s="27">
        <f>(74-E52)/74</f>
        <v>0.51351351351351349</v>
      </c>
      <c r="G52" s="27">
        <f>(E52-40)/40</f>
        <v>-0.1</v>
      </c>
      <c r="H52" s="21">
        <f>(D52-C52)/C52</f>
        <v>0</v>
      </c>
    </row>
    <row r="53" spans="2:8">
      <c r="B53" s="29" t="s">
        <v>21</v>
      </c>
      <c r="C53" s="24">
        <v>10</v>
      </c>
      <c r="D53" s="31">
        <v>20</v>
      </c>
      <c r="E53" s="31">
        <v>10</v>
      </c>
      <c r="F53" s="21">
        <v>0</v>
      </c>
      <c r="G53" s="21">
        <v>0</v>
      </c>
      <c r="H53" s="21">
        <f>(D53-C53)/C53</f>
        <v>1</v>
      </c>
    </row>
    <row r="54" spans="2:8">
      <c r="B54" s="32" t="s">
        <v>42</v>
      </c>
      <c r="C54" s="24">
        <v>8</v>
      </c>
      <c r="D54" s="31">
        <v>8</v>
      </c>
      <c r="E54" s="31">
        <v>8</v>
      </c>
      <c r="F54" s="21">
        <v>0</v>
      </c>
      <c r="G54" s="21">
        <v>0</v>
      </c>
      <c r="H54" s="21">
        <f>(D54-C54)/C54</f>
        <v>0</v>
      </c>
    </row>
    <row r="55" spans="2:8" ht="28.5">
      <c r="B55" s="32" t="s">
        <v>44</v>
      </c>
      <c r="C55" s="24">
        <v>8</v>
      </c>
      <c r="D55" s="31">
        <v>8</v>
      </c>
      <c r="E55" s="31">
        <v>8</v>
      </c>
      <c r="F55" s="21">
        <v>0</v>
      </c>
      <c r="G55" s="21">
        <v>0</v>
      </c>
      <c r="H55" s="21">
        <f>(D55-C55)/C55</f>
        <v>0</v>
      </c>
    </row>
    <row r="56" spans="2:8" ht="28.5">
      <c r="B56" s="32" t="s">
        <v>40</v>
      </c>
      <c r="C56" s="35">
        <v>0</v>
      </c>
      <c r="D56" s="33">
        <v>0</v>
      </c>
      <c r="E56" s="33">
        <v>0</v>
      </c>
      <c r="F56" s="36">
        <v>0</v>
      </c>
      <c r="G56" s="36">
        <v>0</v>
      </c>
      <c r="H56" s="21">
        <v>0</v>
      </c>
    </row>
    <row r="57" spans="2:8">
      <c r="B57" s="32" t="s">
        <v>48</v>
      </c>
      <c r="C57" s="38">
        <v>0</v>
      </c>
      <c r="D57" s="37">
        <v>5</v>
      </c>
      <c r="E57" s="37">
        <v>0</v>
      </c>
      <c r="F57" s="34">
        <v>0</v>
      </c>
      <c r="G57" s="34">
        <v>0</v>
      </c>
      <c r="H57" s="36" t="s">
        <v>43</v>
      </c>
    </row>
    <row r="58" spans="2:8">
      <c r="B58" s="29" t="s">
        <v>41</v>
      </c>
      <c r="C58" s="28">
        <v>3</v>
      </c>
      <c r="D58" s="30">
        <v>3</v>
      </c>
      <c r="E58" s="30">
        <v>3</v>
      </c>
      <c r="F58" s="27">
        <v>0</v>
      </c>
      <c r="G58" s="27">
        <v>0</v>
      </c>
      <c r="H58" s="21">
        <f>(D58-C58)/C58</f>
        <v>0</v>
      </c>
    </row>
    <row r="59" spans="2:8">
      <c r="B59" s="29" t="s">
        <v>13</v>
      </c>
      <c r="C59" s="28">
        <v>5</v>
      </c>
      <c r="D59" s="30">
        <v>12</v>
      </c>
      <c r="E59" s="30">
        <v>5</v>
      </c>
      <c r="F59" s="21">
        <v>0</v>
      </c>
      <c r="G59" s="27">
        <v>0</v>
      </c>
      <c r="H59" s="21">
        <f>(D59-C59)/C59</f>
        <v>1.4</v>
      </c>
    </row>
    <row r="60" spans="2:8">
      <c r="B60" s="39" t="s">
        <v>33</v>
      </c>
      <c r="C60" s="26">
        <v>4</v>
      </c>
      <c r="D60" s="41">
        <v>6</v>
      </c>
      <c r="E60" s="41">
        <v>3</v>
      </c>
      <c r="F60" s="40">
        <f>(4-E60)/4</f>
        <v>0.25</v>
      </c>
      <c r="G60" s="25">
        <v>0</v>
      </c>
      <c r="H60" s="42">
        <f>(D60-C60)/C60</f>
        <v>0.5</v>
      </c>
    </row>
    <row r="62" spans="2:8">
      <c r="B62" t="s">
        <v>49</v>
      </c>
    </row>
    <row r="63" spans="2:8" ht="16.5">
      <c r="B63" s="23" t="s">
        <v>64</v>
      </c>
    </row>
  </sheetData>
  <mergeCells count="7">
    <mergeCell ref="B48:H48"/>
    <mergeCell ref="B2:H3"/>
    <mergeCell ref="B5:H5"/>
    <mergeCell ref="B7:H7"/>
    <mergeCell ref="B12:H12"/>
    <mergeCell ref="B45:H45"/>
    <mergeCell ref="B8: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a7d71db231c47ef8db8e227888663a2 xmlns="b304e8da-070f-413a-89c8-6e99405170b0">
      <Terms xmlns="http://schemas.microsoft.com/office/infopath/2007/PartnerControls"/>
    </ea7d71db231c47ef8db8e227888663a2>
    <TaxCatchAll xmlns="3b23351c-6ed6-444c-a66b-e3c1876fb1b1"/>
    <IconOverlay xmlns="http://schemas.microsoft.com/sharepoint/v4" xsi:nil="true"/>
    <Project xmlns="b304e8da-070f-413a-89c8-6e99405170b0" xsi:nil="true"/>
  </documentManagement>
</p:properties>
</file>

<file path=customXml/itemProps1.xml><?xml version="1.0" encoding="utf-8"?>
<ds:datastoreItem xmlns:ds="http://schemas.openxmlformats.org/officeDocument/2006/customXml" ds:itemID="{A52A167A-11D5-4287-AC29-7971D487CC0B}">
  <ds:schemaRefs>
    <ds:schemaRef ds:uri="http://schemas.microsoft.com/sharepoint/v3/contenttype/forms"/>
  </ds:schemaRefs>
</ds:datastoreItem>
</file>

<file path=customXml/itemProps2.xml><?xml version="1.0" encoding="utf-8"?>
<ds:datastoreItem xmlns:ds="http://schemas.openxmlformats.org/officeDocument/2006/customXml" ds:itemID="{7428CC3A-A39B-45F2-9885-A00032948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7F4BCA-89A7-41F6-92AD-2EBB6049E65D}">
  <ds:schemaRefs>
    <ds:schemaRef ds:uri="http://schemas.microsoft.com/office/2006/metadata/properties"/>
    <ds:schemaRef ds:uri="http://schemas.microsoft.com/office/infopath/2007/PartnerControls"/>
    <ds:schemaRef ds:uri="b304e8da-070f-413a-89c8-6e99405170b0"/>
    <ds:schemaRef ds:uri="3b23351c-6ed6-444c-a66b-e3c1876fb1b1"/>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CHL2</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Pierre</dc:creator>
  <cp:lastModifiedBy>Charles Pierre</cp:lastModifiedBy>
  <dcterms:created xsi:type="dcterms:W3CDTF">2023-06-21T10:01:11Z</dcterms:created>
  <dcterms:modified xsi:type="dcterms:W3CDTF">2024-04-02T12:09:15Z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