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23" documentId="11_DE60BD995BEDDAC210FCD0EA5768E9D6BE9D1C63" xr6:coauthVersionLast="47" xr6:coauthVersionMax="47" xr10:uidLastSave="{03A02AAE-5F95-407E-93A8-39D2A963D9F6}"/>
  <bookViews>
    <workbookView xWindow="38280" yWindow="-120" windowWidth="38640" windowHeight="21240" xr2:uid="{00000000-000D-0000-FFFF-FFFF00000000}"/>
  </bookViews>
  <sheets>
    <sheet name="Dat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2" l="1"/>
  <c r="O15" i="2"/>
  <c r="O24" i="2" s="1"/>
  <c r="I24" i="2"/>
  <c r="E24" i="2"/>
  <c r="M23" i="2"/>
  <c r="O23" i="2" s="1"/>
  <c r="M22" i="2"/>
  <c r="M21" i="2"/>
  <c r="M20" i="2"/>
  <c r="M19" i="2"/>
  <c r="M18" i="2"/>
  <c r="M17" i="2"/>
  <c r="M16" i="2"/>
  <c r="M14" i="2"/>
  <c r="M13" i="2"/>
  <c r="M24" i="2" l="1"/>
  <c r="K24" i="2" l="1"/>
  <c r="N24" i="2"/>
  <c r="J24" i="2"/>
  <c r="H24" i="2"/>
  <c r="G24" i="2"/>
  <c r="O22" i="2"/>
  <c r="O21" i="2"/>
  <c r="O20" i="2"/>
  <c r="O18" i="2" l="1"/>
  <c r="D24" i="2" l="1"/>
  <c r="F13" i="2" s="1"/>
  <c r="O19" i="2"/>
  <c r="O17" i="2"/>
  <c r="O16" i="2"/>
  <c r="O14" i="2"/>
  <c r="O13" i="2"/>
  <c r="F15" i="2" l="1"/>
  <c r="F18" i="2"/>
  <c r="F16" i="2"/>
  <c r="F17" i="2"/>
  <c r="F14" i="2"/>
  <c r="F24" i="2" l="1"/>
</calcChain>
</file>

<file path=xl/sharedStrings.xml><?xml version="1.0" encoding="utf-8"?>
<sst xmlns="http://schemas.openxmlformats.org/spreadsheetml/2006/main" count="108" uniqueCount="36">
  <si>
    <t>Etablissements</t>
  </si>
  <si>
    <t>Réhab. 
psy</t>
  </si>
  <si>
    <t>Rééducation 
fonctionnelle</t>
  </si>
  <si>
    <t>Rééducation
gériatrique</t>
  </si>
  <si>
    <t>Réhabilitation physique et post-oncologique</t>
  </si>
  <si>
    <t>Soins 
palliatifs</t>
  </si>
  <si>
    <t>Total des lits aigus</t>
  </si>
  <si>
    <t>dont lits de soins intensifs</t>
  </si>
  <si>
    <t>% total aigu</t>
  </si>
  <si>
    <t>Nbre de lits</t>
  </si>
  <si>
    <t>CHdN</t>
  </si>
  <si>
    <t>NA</t>
  </si>
  <si>
    <t>CHL</t>
  </si>
  <si>
    <t>HRS</t>
  </si>
  <si>
    <t>CHEM</t>
  </si>
  <si>
    <t>INCCI</t>
  </si>
  <si>
    <t>CFB</t>
  </si>
  <si>
    <t>CHNP</t>
  </si>
  <si>
    <t>RHZ</t>
  </si>
  <si>
    <t>HIS</t>
  </si>
  <si>
    <t>Colpach</t>
  </si>
  <si>
    <t>Haus OMEGA</t>
  </si>
  <si>
    <t>Total</t>
  </si>
  <si>
    <t>Unités : nombre de lits</t>
  </si>
  <si>
    <t>TOTAL</t>
  </si>
  <si>
    <t>Tableau : Nombre de lits déclarés installés par établissement et par type d'activité, 2023</t>
  </si>
  <si>
    <t>Référence : Carte sanitaire 2023</t>
  </si>
  <si>
    <t>Année de référence : 2023</t>
  </si>
  <si>
    <t>Lits aigus 2023</t>
  </si>
  <si>
    <t xml:space="preserve">
Lits de moyen séjour 2023
</t>
  </si>
  <si>
    <t>Lits de longue durée
2023</t>
  </si>
  <si>
    <t>TOTAL des lits 2023</t>
  </si>
  <si>
    <t>Source :
Déclarations des établissements hospitaliers dans le cadre des renouvellements des autorisations d'exploitation, juillet 2023</t>
  </si>
  <si>
    <t>64*</t>
  </si>
  <si>
    <t>* suite à des travaux d'aménagement, au 30.06.23, il y avait provisoirement 6 lits de rééducation gériatrique installés en moins</t>
  </si>
  <si>
    <t>Périmètre d'inclusion : lits déclarés installés au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</si>
</sst>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sz val="9"/>
      <color theme="0"/>
      <name val="HelveticaNeueLT Std"/>
      <family val="2"/>
    </font>
    <font>
      <i/>
      <sz val="9"/>
      <color theme="0"/>
      <name val="HelveticaNeueLT Std"/>
      <family val="2"/>
    </font>
    <font>
      <i/>
      <sz val="9"/>
      <name val="HelveticaNeueLT Std"/>
      <family val="2"/>
    </font>
    <font>
      <b/>
      <sz val="9"/>
      <name val="HelveticaNeueLT Std"/>
      <family val="2"/>
    </font>
    <font>
      <b/>
      <i/>
      <sz val="9"/>
      <name val="HelveticaNeueLT Std"/>
      <family val="2"/>
    </font>
    <font>
      <i/>
      <sz val="9"/>
      <color theme="1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medium">
        <color theme="3" tint="0.39997558519241921"/>
      </left>
      <right style="thick">
        <color theme="1"/>
      </right>
      <top/>
      <bottom/>
      <diagonal/>
    </border>
    <border>
      <left style="thick">
        <color theme="1"/>
      </left>
      <right/>
      <top/>
      <bottom style="medium">
        <color theme="3" tint="0.3999755851924192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medium">
        <color theme="3" tint="0.3999755851924192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medium">
        <color theme="3" tint="0.3999755851924192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medium">
        <color theme="3" tint="0.3999755851924192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dotted">
        <color theme="1"/>
      </right>
      <top/>
      <bottom/>
      <diagonal/>
    </border>
    <border>
      <left style="thick">
        <color theme="1"/>
      </left>
      <right style="dotted">
        <color theme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theme="1"/>
      </top>
      <bottom style="thick">
        <color theme="1"/>
      </bottom>
      <diagonal/>
    </border>
    <border>
      <left/>
      <right/>
      <top style="thin">
        <color theme="1"/>
      </top>
      <bottom style="medium">
        <color theme="3" tint="0.39997558519241921"/>
      </bottom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medium">
        <color theme="3" tint="0.3999755851924192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theme="1"/>
      </top>
      <bottom style="thick">
        <color theme="1"/>
      </bottom>
      <diagonal/>
    </border>
    <border>
      <left/>
      <right style="thin">
        <color auto="1"/>
      </right>
      <top style="thick">
        <color theme="1"/>
      </top>
      <bottom style="thick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 style="thin">
        <color auto="1"/>
      </left>
      <right style="thick">
        <color theme="1"/>
      </right>
      <top style="thin">
        <color theme="1"/>
      </top>
      <bottom style="medium">
        <color theme="3" tint="0.39997558519241921"/>
      </bottom>
      <diagonal/>
    </border>
    <border>
      <left/>
      <right style="thin">
        <color auto="1"/>
      </right>
      <top style="thick">
        <color auto="1"/>
      </top>
      <bottom style="thick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6" fillId="2" borderId="2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3" borderId="15" xfId="0" applyFont="1" applyFill="1" applyBorder="1"/>
    <xf numFmtId="0" fontId="9" fillId="3" borderId="0" xfId="0" applyFont="1" applyFill="1" applyBorder="1"/>
    <xf numFmtId="164" fontId="5" fillId="3" borderId="17" xfId="1" applyNumberFormat="1" applyFont="1" applyFill="1" applyBorder="1"/>
    <xf numFmtId="1" fontId="5" fillId="3" borderId="32" xfId="1" applyNumberFormat="1" applyFont="1" applyFill="1" applyBorder="1" applyAlignment="1">
      <alignment horizontal="right"/>
    </xf>
    <xf numFmtId="1" fontId="5" fillId="3" borderId="35" xfId="1" applyNumberFormat="1" applyFont="1" applyFill="1" applyBorder="1" applyAlignment="1">
      <alignment horizontal="right"/>
    </xf>
    <xf numFmtId="0" fontId="5" fillId="3" borderId="35" xfId="0" applyFont="1" applyFill="1" applyBorder="1" applyAlignment="1">
      <alignment horizontal="right"/>
    </xf>
    <xf numFmtId="1" fontId="5" fillId="3" borderId="35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1" fontId="5" fillId="3" borderId="5" xfId="0" applyNumberFormat="1" applyFont="1" applyFill="1" applyBorder="1" applyAlignment="1">
      <alignment horizontal="right"/>
    </xf>
    <xf numFmtId="0" fontId="5" fillId="0" borderId="15" xfId="0" applyFont="1" applyBorder="1"/>
    <xf numFmtId="164" fontId="5" fillId="0" borderId="17" xfId="1" applyNumberFormat="1" applyFont="1" applyBorder="1"/>
    <xf numFmtId="1" fontId="5" fillId="0" borderId="33" xfId="1" applyNumberFormat="1" applyFont="1" applyBorder="1" applyAlignment="1">
      <alignment horizontal="right"/>
    </xf>
    <xf numFmtId="1" fontId="5" fillId="0" borderId="36" xfId="1" applyNumberFormat="1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5" fillId="0" borderId="5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left" vertical="center"/>
    </xf>
    <xf numFmtId="0" fontId="5" fillId="3" borderId="12" xfId="0" applyFont="1" applyFill="1" applyBorder="1"/>
    <xf numFmtId="1" fontId="5" fillId="3" borderId="33" xfId="1" applyNumberFormat="1" applyFont="1" applyFill="1" applyBorder="1" applyAlignment="1">
      <alignment horizontal="right"/>
    </xf>
    <xf numFmtId="1" fontId="5" fillId="3" borderId="36" xfId="1" applyNumberFormat="1" applyFont="1" applyFill="1" applyBorder="1" applyAlignment="1">
      <alignment horizontal="right"/>
    </xf>
    <xf numFmtId="0" fontId="5" fillId="3" borderId="36" xfId="0" applyFont="1" applyFill="1" applyBorder="1" applyAlignment="1">
      <alignment horizontal="right"/>
    </xf>
    <xf numFmtId="0" fontId="5" fillId="0" borderId="15" xfId="0" applyFont="1" applyFill="1" applyBorder="1"/>
    <xf numFmtId="0" fontId="9" fillId="0" borderId="0" xfId="0" applyFont="1" applyFill="1" applyBorder="1"/>
    <xf numFmtId="0" fontId="5" fillId="3" borderId="15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164" fontId="5" fillId="3" borderId="17" xfId="1" applyNumberFormat="1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5" fillId="0" borderId="17" xfId="1" applyNumberFormat="1" applyFont="1" applyBorder="1" applyAlignment="1">
      <alignment horizontal="right"/>
    </xf>
    <xf numFmtId="3" fontId="10" fillId="0" borderId="16" xfId="0" applyNumberFormat="1" applyFont="1" applyFill="1" applyBorder="1"/>
    <xf numFmtId="0" fontId="11" fillId="0" borderId="9" xfId="0" applyFont="1" applyFill="1" applyBorder="1"/>
    <xf numFmtId="164" fontId="10" fillId="0" borderId="18" xfId="1" applyNumberFormat="1" applyFont="1" applyBorder="1"/>
    <xf numFmtId="1" fontId="10" fillId="0" borderId="46" xfId="1" applyNumberFormat="1" applyFont="1" applyBorder="1" applyAlignment="1">
      <alignment horizontal="right"/>
    </xf>
    <xf numFmtId="1" fontId="10" fillId="0" borderId="34" xfId="1" applyNumberFormat="1" applyFont="1" applyBorder="1" applyAlignment="1">
      <alignment horizontal="right"/>
    </xf>
    <xf numFmtId="0" fontId="10" fillId="0" borderId="34" xfId="0" applyFont="1" applyBorder="1" applyAlignment="1">
      <alignment horizontal="right"/>
    </xf>
    <xf numFmtId="1" fontId="10" fillId="0" borderId="34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0" fontId="3" fillId="4" borderId="0" xfId="0" applyFont="1" applyFill="1"/>
    <xf numFmtId="0" fontId="9" fillId="4" borderId="0" xfId="0" applyFont="1" applyFill="1" applyBorder="1"/>
    <xf numFmtId="0" fontId="12" fillId="0" borderId="0" xfId="0" applyFont="1"/>
    <xf numFmtId="0" fontId="5" fillId="0" borderId="0" xfId="0" applyFont="1" applyAlignment="1">
      <alignment horizontal="left" vertical="top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9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right"/>
    </xf>
    <xf numFmtId="0" fontId="5" fillId="3" borderId="38" xfId="0" applyFont="1" applyFill="1" applyBorder="1" applyAlignment="1">
      <alignment horizontal="right"/>
    </xf>
    <xf numFmtId="0" fontId="5" fillId="3" borderId="39" xfId="0" applyFont="1" applyFill="1" applyBorder="1" applyAlignment="1">
      <alignment horizontal="right"/>
    </xf>
    <xf numFmtId="0" fontId="5" fillId="3" borderId="40" xfId="0" applyFont="1" applyFill="1" applyBorder="1" applyAlignment="1">
      <alignment horizontal="right"/>
    </xf>
    <xf numFmtId="0" fontId="10" fillId="0" borderId="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41" xfId="0" applyFont="1" applyBorder="1" applyAlignment="1">
      <alignment horizontal="right"/>
    </xf>
    <xf numFmtId="0" fontId="10" fillId="0" borderId="42" xfId="0" applyFont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5"/>
  <sheetViews>
    <sheetView showGridLines="0" tabSelected="1" zoomScaleNormal="100" workbookViewId="0">
      <selection activeCell="J35" sqref="J35"/>
    </sheetView>
  </sheetViews>
  <sheetFormatPr baseColWidth="10" defaultColWidth="9.140625" defaultRowHeight="14.25"/>
  <cols>
    <col min="1" max="1" width="9.140625" style="2"/>
    <col min="2" max="2" width="5.85546875" style="2" customWidth="1"/>
    <col min="3" max="3" width="7.5703125" style="2" customWidth="1"/>
    <col min="4" max="4" width="8.28515625" style="2" customWidth="1"/>
    <col min="5" max="5" width="9.140625" style="2" customWidth="1"/>
    <col min="6" max="6" width="8.5703125" style="2" customWidth="1"/>
    <col min="7" max="7" width="10.5703125" style="2" customWidth="1"/>
    <col min="8" max="8" width="12.140625" style="2" customWidth="1"/>
    <col min="9" max="9" width="11.5703125" style="2" customWidth="1"/>
    <col min="10" max="10" width="12" style="2" customWidth="1"/>
    <col min="11" max="11" width="10.5703125" style="2" customWidth="1"/>
    <col min="12" max="12" width="0.140625" style="2" customWidth="1"/>
    <col min="13" max="13" width="12" style="2" customWidth="1"/>
    <col min="14" max="14" width="11.7109375" style="2" customWidth="1"/>
    <col min="15" max="15" width="9.28515625" style="2" customWidth="1"/>
    <col min="16" max="20" width="12.7109375" style="2" customWidth="1"/>
    <col min="21" max="16384" width="9.140625" style="2"/>
  </cols>
  <sheetData>
    <row r="2" spans="2:16">
      <c r="B2" s="1" t="s">
        <v>25</v>
      </c>
    </row>
    <row r="3" spans="2:16">
      <c r="B3" s="3"/>
    </row>
    <row r="4" spans="2:16">
      <c r="B4" s="3" t="s">
        <v>26</v>
      </c>
    </row>
    <row r="5" spans="2:16" ht="23.45" customHeight="1">
      <c r="B5" s="57" t="s">
        <v>32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2:16">
      <c r="B6" s="3" t="s">
        <v>27</v>
      </c>
    </row>
    <row r="7" spans="2:16">
      <c r="B7" s="3" t="s">
        <v>35</v>
      </c>
    </row>
    <row r="8" spans="2:16">
      <c r="B8" s="3" t="s">
        <v>23</v>
      </c>
      <c r="D8" s="4"/>
      <c r="E8" s="4"/>
      <c r="F8" s="4"/>
      <c r="G8" s="4"/>
    </row>
    <row r="9" spans="2:16" ht="15" thickBot="1"/>
    <row r="10" spans="2:16" ht="15" thickTop="1">
      <c r="B10" s="68" t="s">
        <v>0</v>
      </c>
      <c r="C10" s="69"/>
      <c r="D10" s="74" t="s">
        <v>28</v>
      </c>
      <c r="E10" s="75"/>
      <c r="F10" s="76"/>
      <c r="G10" s="80" t="s">
        <v>29</v>
      </c>
      <c r="H10" s="80"/>
      <c r="I10" s="80"/>
      <c r="J10" s="80"/>
      <c r="K10" s="80"/>
      <c r="L10" s="80"/>
      <c r="M10" s="5"/>
      <c r="N10" s="58" t="s">
        <v>30</v>
      </c>
      <c r="O10" s="60" t="s">
        <v>31</v>
      </c>
    </row>
    <row r="11" spans="2:16" ht="66" customHeight="1">
      <c r="B11" s="70"/>
      <c r="C11" s="71"/>
      <c r="D11" s="77"/>
      <c r="E11" s="78"/>
      <c r="F11" s="79"/>
      <c r="G11" s="6" t="s">
        <v>1</v>
      </c>
      <c r="H11" s="7" t="s">
        <v>2</v>
      </c>
      <c r="I11" s="7" t="s">
        <v>3</v>
      </c>
      <c r="J11" s="7" t="s">
        <v>4</v>
      </c>
      <c r="K11" s="59" t="s">
        <v>5</v>
      </c>
      <c r="L11" s="62"/>
      <c r="M11" s="8" t="s">
        <v>24</v>
      </c>
      <c r="N11" s="59"/>
      <c r="O11" s="61"/>
    </row>
    <row r="12" spans="2:16" ht="36.75" thickBot="1">
      <c r="B12" s="72"/>
      <c r="C12" s="73"/>
      <c r="D12" s="9" t="s">
        <v>6</v>
      </c>
      <c r="E12" s="10" t="s">
        <v>7</v>
      </c>
      <c r="F12" s="11" t="s">
        <v>8</v>
      </c>
      <c r="G12" s="12" t="s">
        <v>9</v>
      </c>
      <c r="H12" s="13" t="s">
        <v>9</v>
      </c>
      <c r="I12" s="13" t="s">
        <v>9</v>
      </c>
      <c r="J12" s="13" t="s">
        <v>9</v>
      </c>
      <c r="K12" s="63" t="s">
        <v>9</v>
      </c>
      <c r="L12" s="63"/>
      <c r="M12" s="14" t="s">
        <v>9</v>
      </c>
      <c r="N12" s="15" t="s">
        <v>9</v>
      </c>
      <c r="O12" s="61"/>
    </row>
    <row r="13" spans="2:16">
      <c r="B13" s="81" t="s">
        <v>10</v>
      </c>
      <c r="C13" s="82"/>
      <c r="D13" s="16">
        <v>321</v>
      </c>
      <c r="E13" s="17">
        <v>16</v>
      </c>
      <c r="F13" s="18">
        <f>D13/D24</f>
        <v>0.15875370919881307</v>
      </c>
      <c r="G13" s="19" t="s">
        <v>11</v>
      </c>
      <c r="H13" s="20" t="s">
        <v>11</v>
      </c>
      <c r="I13" s="20">
        <v>30</v>
      </c>
      <c r="J13" s="21" t="s">
        <v>11</v>
      </c>
      <c r="K13" s="83">
        <v>6</v>
      </c>
      <c r="L13" s="84"/>
      <c r="M13" s="22">
        <f>SUM(G13:L13)</f>
        <v>36</v>
      </c>
      <c r="N13" s="23" t="s">
        <v>11</v>
      </c>
      <c r="O13" s="24">
        <f>SUM(D13+I13+K13)</f>
        <v>357</v>
      </c>
    </row>
    <row r="14" spans="2:16">
      <c r="B14" s="64" t="s">
        <v>12</v>
      </c>
      <c r="C14" s="65"/>
      <c r="D14" s="25">
        <v>579</v>
      </c>
      <c r="E14" s="55">
        <v>63</v>
      </c>
      <c r="F14" s="26">
        <f>D14/D24</f>
        <v>0.28635014836795253</v>
      </c>
      <c r="G14" s="27" t="s">
        <v>11</v>
      </c>
      <c r="H14" s="28" t="s">
        <v>11</v>
      </c>
      <c r="I14" s="28" t="s">
        <v>11</v>
      </c>
      <c r="J14" s="29" t="s">
        <v>11</v>
      </c>
      <c r="K14" s="66">
        <v>10</v>
      </c>
      <c r="L14" s="67"/>
      <c r="M14" s="29">
        <f t="shared" ref="M14:M23" si="0">SUM(G14:L14)</f>
        <v>10</v>
      </c>
      <c r="N14" s="30" t="s">
        <v>11</v>
      </c>
      <c r="O14" s="31">
        <f>SUM(D14+K14)</f>
        <v>589</v>
      </c>
      <c r="P14" s="54"/>
    </row>
    <row r="15" spans="2:16">
      <c r="B15" s="32" t="s">
        <v>13</v>
      </c>
      <c r="C15" s="33"/>
      <c r="D15" s="16">
        <v>632</v>
      </c>
      <c r="E15" s="17">
        <v>33</v>
      </c>
      <c r="F15" s="18">
        <f>D15/D24</f>
        <v>0.31256181998021759</v>
      </c>
      <c r="G15" s="34" t="s">
        <v>11</v>
      </c>
      <c r="H15" s="35" t="s">
        <v>11</v>
      </c>
      <c r="I15" s="35" t="s">
        <v>33</v>
      </c>
      <c r="J15" s="36" t="s">
        <v>11</v>
      </c>
      <c r="K15" s="85">
        <v>8</v>
      </c>
      <c r="L15" s="86"/>
      <c r="M15" s="36">
        <f>K15+64</f>
        <v>72</v>
      </c>
      <c r="N15" s="23">
        <v>0</v>
      </c>
      <c r="O15" s="24">
        <f>SUM(D15+64+K15)</f>
        <v>704</v>
      </c>
    </row>
    <row r="16" spans="2:16">
      <c r="B16" s="64" t="s">
        <v>14</v>
      </c>
      <c r="C16" s="65"/>
      <c r="D16" s="37">
        <v>469</v>
      </c>
      <c r="E16" s="38">
        <v>38</v>
      </c>
      <c r="F16" s="26">
        <f>D16/D24</f>
        <v>0.23194856577645895</v>
      </c>
      <c r="G16" s="27" t="s">
        <v>11</v>
      </c>
      <c r="H16" s="28" t="s">
        <v>11</v>
      </c>
      <c r="I16" s="28">
        <v>57</v>
      </c>
      <c r="J16" s="29" t="s">
        <v>11</v>
      </c>
      <c r="K16" s="66">
        <v>8</v>
      </c>
      <c r="L16" s="67"/>
      <c r="M16" s="29">
        <f t="shared" si="0"/>
        <v>65</v>
      </c>
      <c r="N16" s="30" t="s">
        <v>11</v>
      </c>
      <c r="O16" s="31">
        <f>SUM(D16+I16+K16)</f>
        <v>534</v>
      </c>
    </row>
    <row r="17" spans="2:15">
      <c r="B17" s="81" t="s">
        <v>15</v>
      </c>
      <c r="C17" s="82"/>
      <c r="D17" s="16">
        <v>19</v>
      </c>
      <c r="E17" s="17">
        <v>10</v>
      </c>
      <c r="F17" s="18">
        <f>D17/D24</f>
        <v>9.3966369930761628E-3</v>
      </c>
      <c r="G17" s="34" t="s">
        <v>11</v>
      </c>
      <c r="H17" s="35" t="s">
        <v>11</v>
      </c>
      <c r="I17" s="35" t="s">
        <v>11</v>
      </c>
      <c r="J17" s="36" t="s">
        <v>11</v>
      </c>
      <c r="K17" s="85" t="s">
        <v>11</v>
      </c>
      <c r="L17" s="86"/>
      <c r="M17" s="36">
        <f t="shared" si="0"/>
        <v>0</v>
      </c>
      <c r="N17" s="23" t="s">
        <v>11</v>
      </c>
      <c r="O17" s="24">
        <f>SUM(D17)</f>
        <v>19</v>
      </c>
    </row>
    <row r="18" spans="2:15">
      <c r="B18" s="64" t="s">
        <v>16</v>
      </c>
      <c r="C18" s="65"/>
      <c r="D18" s="37">
        <v>2</v>
      </c>
      <c r="E18" s="38">
        <v>0</v>
      </c>
      <c r="F18" s="26">
        <f>D18/D24</f>
        <v>9.8911968348170125E-4</v>
      </c>
      <c r="G18" s="27" t="s">
        <v>11</v>
      </c>
      <c r="H18" s="28" t="s">
        <v>11</v>
      </c>
      <c r="I18" s="28" t="s">
        <v>11</v>
      </c>
      <c r="J18" s="29" t="s">
        <v>11</v>
      </c>
      <c r="K18" s="66" t="s">
        <v>11</v>
      </c>
      <c r="L18" s="67"/>
      <c r="M18" s="29">
        <f t="shared" si="0"/>
        <v>0</v>
      </c>
      <c r="N18" s="30" t="s">
        <v>11</v>
      </c>
      <c r="O18" s="31">
        <f>D18</f>
        <v>2</v>
      </c>
    </row>
    <row r="19" spans="2:15">
      <c r="B19" s="81" t="s">
        <v>17</v>
      </c>
      <c r="C19" s="82"/>
      <c r="D19" s="39" t="s">
        <v>11</v>
      </c>
      <c r="E19" s="40" t="s">
        <v>11</v>
      </c>
      <c r="F19" s="41" t="s">
        <v>11</v>
      </c>
      <c r="G19" s="34">
        <v>180</v>
      </c>
      <c r="H19" s="35" t="s">
        <v>11</v>
      </c>
      <c r="I19" s="35" t="s">
        <v>11</v>
      </c>
      <c r="J19" s="36" t="s">
        <v>11</v>
      </c>
      <c r="K19" s="85" t="s">
        <v>11</v>
      </c>
      <c r="L19" s="86"/>
      <c r="M19" s="36">
        <f t="shared" si="0"/>
        <v>180</v>
      </c>
      <c r="N19" s="23">
        <v>67</v>
      </c>
      <c r="O19" s="24">
        <f>SUM(G19+N19)</f>
        <v>247</v>
      </c>
    </row>
    <row r="20" spans="2:15">
      <c r="B20" s="64" t="s">
        <v>18</v>
      </c>
      <c r="C20" s="65"/>
      <c r="D20" s="42" t="s">
        <v>11</v>
      </c>
      <c r="E20" s="43" t="s">
        <v>11</v>
      </c>
      <c r="F20" s="44" t="s">
        <v>11</v>
      </c>
      <c r="G20" s="27" t="s">
        <v>11</v>
      </c>
      <c r="H20" s="28">
        <v>73</v>
      </c>
      <c r="I20" s="28" t="s">
        <v>11</v>
      </c>
      <c r="J20" s="29" t="s">
        <v>11</v>
      </c>
      <c r="K20" s="66" t="s">
        <v>11</v>
      </c>
      <c r="L20" s="67"/>
      <c r="M20" s="29">
        <f t="shared" si="0"/>
        <v>73</v>
      </c>
      <c r="N20" s="30" t="s">
        <v>11</v>
      </c>
      <c r="O20" s="31">
        <f>H20</f>
        <v>73</v>
      </c>
    </row>
    <row r="21" spans="2:15">
      <c r="B21" s="81" t="s">
        <v>19</v>
      </c>
      <c r="C21" s="82"/>
      <c r="D21" s="39" t="s">
        <v>11</v>
      </c>
      <c r="E21" s="40" t="s">
        <v>11</v>
      </c>
      <c r="F21" s="41" t="s">
        <v>11</v>
      </c>
      <c r="G21" s="34" t="s">
        <v>11</v>
      </c>
      <c r="H21" s="35" t="s">
        <v>11</v>
      </c>
      <c r="I21" s="35">
        <v>40</v>
      </c>
      <c r="J21" s="36" t="s">
        <v>11</v>
      </c>
      <c r="K21" s="85" t="s">
        <v>11</v>
      </c>
      <c r="L21" s="86"/>
      <c r="M21" s="36">
        <f t="shared" si="0"/>
        <v>40</v>
      </c>
      <c r="N21" s="23" t="s">
        <v>11</v>
      </c>
      <c r="O21" s="24">
        <f>I21</f>
        <v>40</v>
      </c>
    </row>
    <row r="22" spans="2:15">
      <c r="B22" s="64" t="s">
        <v>20</v>
      </c>
      <c r="C22" s="65"/>
      <c r="D22" s="42" t="s">
        <v>11</v>
      </c>
      <c r="E22" s="43" t="s">
        <v>11</v>
      </c>
      <c r="F22" s="44" t="s">
        <v>11</v>
      </c>
      <c r="G22" s="27" t="s">
        <v>11</v>
      </c>
      <c r="H22" s="28" t="s">
        <v>11</v>
      </c>
      <c r="I22" s="28" t="s">
        <v>11</v>
      </c>
      <c r="J22" s="29">
        <v>60</v>
      </c>
      <c r="K22" s="66" t="s">
        <v>11</v>
      </c>
      <c r="L22" s="67"/>
      <c r="M22" s="29">
        <f t="shared" si="0"/>
        <v>60</v>
      </c>
      <c r="N22" s="30" t="s">
        <v>11</v>
      </c>
      <c r="O22" s="31">
        <f>J22</f>
        <v>60</v>
      </c>
    </row>
    <row r="23" spans="2:15" ht="15" thickBot="1">
      <c r="B23" s="81" t="s">
        <v>21</v>
      </c>
      <c r="C23" s="82"/>
      <c r="D23" s="39" t="s">
        <v>11</v>
      </c>
      <c r="E23" s="40" t="s">
        <v>11</v>
      </c>
      <c r="F23" s="41" t="s">
        <v>11</v>
      </c>
      <c r="G23" s="34" t="s">
        <v>11</v>
      </c>
      <c r="H23" s="35" t="s">
        <v>11</v>
      </c>
      <c r="I23" s="35" t="s">
        <v>11</v>
      </c>
      <c r="J23" s="36" t="s">
        <v>11</v>
      </c>
      <c r="K23" s="85">
        <v>15</v>
      </c>
      <c r="L23" s="86"/>
      <c r="M23" s="36">
        <f t="shared" si="0"/>
        <v>15</v>
      </c>
      <c r="N23" s="23" t="s">
        <v>11</v>
      </c>
      <c r="O23" s="24">
        <f>M23</f>
        <v>15</v>
      </c>
    </row>
    <row r="24" spans="2:15" ht="15.75" thickTop="1" thickBot="1">
      <c r="B24" s="87" t="s">
        <v>22</v>
      </c>
      <c r="C24" s="88"/>
      <c r="D24" s="45">
        <f>SUM(D13:D18)</f>
        <v>2022</v>
      </c>
      <c r="E24" s="46">
        <f>SUM(E13:E18)</f>
        <v>160</v>
      </c>
      <c r="F24" s="47">
        <f>SUM(F13:F18)</f>
        <v>1</v>
      </c>
      <c r="G24" s="48">
        <f>G19</f>
        <v>180</v>
      </c>
      <c r="H24" s="49">
        <f>H20</f>
        <v>73</v>
      </c>
      <c r="I24" s="49">
        <f>I13+64+I16+I21</f>
        <v>191</v>
      </c>
      <c r="J24" s="50">
        <f>J22</f>
        <v>60</v>
      </c>
      <c r="K24" s="89">
        <f>SUM(K13+K14+K15+K16+K23)</f>
        <v>47</v>
      </c>
      <c r="L24" s="90"/>
      <c r="M24" s="51">
        <f>SUM(M13:M23)</f>
        <v>551</v>
      </c>
      <c r="N24" s="52">
        <f>N19</f>
        <v>67</v>
      </c>
      <c r="O24" s="53">
        <f>SUM(O13:O23)</f>
        <v>2640</v>
      </c>
    </row>
    <row r="25" spans="2:15" ht="15" thickTop="1">
      <c r="B25" s="56" t="s">
        <v>34</v>
      </c>
    </row>
  </sheetData>
  <mergeCells count="31">
    <mergeCell ref="B23:C23"/>
    <mergeCell ref="K23:L23"/>
    <mergeCell ref="B24:C24"/>
    <mergeCell ref="K24:L24"/>
    <mergeCell ref="B20:C20"/>
    <mergeCell ref="K20:L20"/>
    <mergeCell ref="B21:C21"/>
    <mergeCell ref="K21:L21"/>
    <mergeCell ref="B22:C22"/>
    <mergeCell ref="K22:L22"/>
    <mergeCell ref="B17:C17"/>
    <mergeCell ref="K17:L17"/>
    <mergeCell ref="B18:C18"/>
    <mergeCell ref="K18:L18"/>
    <mergeCell ref="B19:C19"/>
    <mergeCell ref="K19:L19"/>
    <mergeCell ref="B16:C16"/>
    <mergeCell ref="K16:L16"/>
    <mergeCell ref="B10:C12"/>
    <mergeCell ref="D10:F11"/>
    <mergeCell ref="G10:L10"/>
    <mergeCell ref="B13:C13"/>
    <mergeCell ref="K13:L13"/>
    <mergeCell ref="B14:C14"/>
    <mergeCell ref="K14:L14"/>
    <mergeCell ref="K15:L15"/>
    <mergeCell ref="B5:O5"/>
    <mergeCell ref="N10:N11"/>
    <mergeCell ref="O10:O12"/>
    <mergeCell ref="K11:L11"/>
    <mergeCell ref="K12:L12"/>
  </mergeCells>
  <pageMargins left="0.7" right="0.7" top="0.75" bottom="0.75" header="0.3" footer="0.3"/>
  <pageSetup paperSize="9" orientation="landscape" verticalDpi="598" r:id="rId1"/>
  <ignoredErrors>
    <ignoredError sqref="O14 N24 M15" formula="1"/>
    <ignoredError sqref="M13:M14 M16:M2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221E6865-562A-4D54-94FE-DC0BE2059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06F04-7D88-4313-A1D1-06E496D5E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C9F4BB-F662-4AA6-8BD2-6A39F5449243}">
  <ds:schemaRefs>
    <ds:schemaRef ds:uri="3b23351c-6ed6-444c-a66b-e3c1876fb1b1"/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b304e8da-070f-413a-89c8-6e99405170b0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Charles Pierre</cp:lastModifiedBy>
  <dcterms:created xsi:type="dcterms:W3CDTF">2021-09-24T10:10:38Z</dcterms:created>
  <dcterms:modified xsi:type="dcterms:W3CDTF">2024-05-15T09:57:06Z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