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14" documentId="11_1C2B5BD3DEFD455350AF3D60A575EB590C67FA7A" xr6:coauthVersionLast="47" xr6:coauthVersionMax="47" xr10:uidLastSave="{FBBB85B7-9B01-4709-98BB-64FCDD922AC7}"/>
  <bookViews>
    <workbookView xWindow="-12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3" l="1"/>
  <c r="R26" i="13"/>
  <c r="R27" i="13"/>
  <c r="R24" i="13"/>
  <c r="L40" i="13" l="1"/>
  <c r="O25" i="13"/>
  <c r="I12" i="13"/>
  <c r="K43" i="13"/>
  <c r="K42" i="13"/>
  <c r="K41" i="13"/>
  <c r="K40" i="13"/>
  <c r="J43" i="13"/>
  <c r="J42" i="13"/>
  <c r="J41" i="13"/>
  <c r="J40" i="13"/>
  <c r="P12" i="13" l="1"/>
  <c r="M43" i="13" l="1"/>
  <c r="L43" i="13"/>
  <c r="D42" i="13" l="1"/>
  <c r="M42" i="13"/>
  <c r="L42" i="13"/>
  <c r="N41" i="13"/>
  <c r="M41" i="13"/>
  <c r="L41" i="13"/>
  <c r="M40" i="13"/>
  <c r="S43" i="13" l="1"/>
  <c r="N43" i="13"/>
  <c r="H43" i="13"/>
  <c r="G43" i="13"/>
  <c r="F43" i="13"/>
  <c r="E43" i="13"/>
  <c r="D43" i="13"/>
  <c r="S42" i="13"/>
  <c r="N42" i="13"/>
  <c r="H42" i="13"/>
  <c r="G42" i="13"/>
  <c r="F42" i="13"/>
  <c r="E42" i="13"/>
  <c r="S41" i="13"/>
  <c r="H41" i="13"/>
  <c r="G41" i="13"/>
  <c r="F41" i="13"/>
  <c r="E41" i="13"/>
  <c r="D41" i="13"/>
  <c r="S40" i="13"/>
  <c r="N40" i="13"/>
  <c r="H40" i="13"/>
  <c r="G40" i="13"/>
  <c r="F40" i="13"/>
  <c r="E40" i="13"/>
  <c r="D40" i="13"/>
  <c r="Q39" i="13"/>
  <c r="I39" i="13"/>
  <c r="Q38" i="13"/>
  <c r="I38" i="13"/>
  <c r="Q37" i="13"/>
  <c r="I37" i="13"/>
  <c r="Q36" i="13"/>
  <c r="I36" i="13"/>
  <c r="Q35" i="13"/>
  <c r="I35" i="13"/>
  <c r="Q34" i="13"/>
  <c r="I34" i="13"/>
  <c r="Q33" i="13"/>
  <c r="I33" i="13"/>
  <c r="Q32" i="13"/>
  <c r="I32" i="13"/>
  <c r="Q31" i="13"/>
  <c r="I31" i="13"/>
  <c r="Q30" i="13"/>
  <c r="I30" i="13"/>
  <c r="Q29" i="13"/>
  <c r="I29" i="13"/>
  <c r="Q28" i="13"/>
  <c r="I28" i="13"/>
  <c r="O27" i="13"/>
  <c r="I27" i="13"/>
  <c r="O26" i="13"/>
  <c r="I26" i="13"/>
  <c r="I25" i="13"/>
  <c r="O24" i="13"/>
  <c r="I24" i="13"/>
  <c r="R23" i="13"/>
  <c r="Q23" i="13"/>
  <c r="P23" i="13"/>
  <c r="O23" i="13"/>
  <c r="I23" i="13"/>
  <c r="R22" i="13"/>
  <c r="Q22" i="13"/>
  <c r="P22" i="13"/>
  <c r="O22" i="13"/>
  <c r="I22" i="13"/>
  <c r="R21" i="13"/>
  <c r="Q21" i="13"/>
  <c r="P21" i="13"/>
  <c r="O21" i="13"/>
  <c r="I21" i="13"/>
  <c r="R20" i="13"/>
  <c r="Q20" i="13"/>
  <c r="P20" i="13"/>
  <c r="O20" i="13"/>
  <c r="I20" i="13"/>
  <c r="R19" i="13"/>
  <c r="Q19" i="13"/>
  <c r="P19" i="13"/>
  <c r="O19" i="13"/>
  <c r="I19" i="13"/>
  <c r="R18" i="13"/>
  <c r="Q18" i="13"/>
  <c r="P18" i="13"/>
  <c r="O18" i="13"/>
  <c r="I18" i="13"/>
  <c r="R17" i="13"/>
  <c r="Q17" i="13"/>
  <c r="P17" i="13"/>
  <c r="O17" i="13"/>
  <c r="I17" i="13"/>
  <c r="R16" i="13"/>
  <c r="Q16" i="13"/>
  <c r="P16" i="13"/>
  <c r="O16" i="13"/>
  <c r="I16" i="13"/>
  <c r="R15" i="13"/>
  <c r="Q15" i="13"/>
  <c r="P15" i="13"/>
  <c r="O15" i="13"/>
  <c r="I15" i="13"/>
  <c r="R14" i="13"/>
  <c r="Q14" i="13"/>
  <c r="P14" i="13"/>
  <c r="O14" i="13"/>
  <c r="I14" i="13"/>
  <c r="R13" i="13"/>
  <c r="Q13" i="13"/>
  <c r="P13" i="13"/>
  <c r="O13" i="13"/>
  <c r="I13" i="13"/>
  <c r="R12" i="13"/>
  <c r="Q12" i="13"/>
  <c r="O12" i="13"/>
  <c r="I40" i="13" l="1"/>
  <c r="Q40" i="13"/>
  <c r="Q43" i="13"/>
  <c r="R42" i="13"/>
  <c r="R41" i="13"/>
  <c r="O43" i="13"/>
  <c r="O42" i="13"/>
  <c r="O40" i="13"/>
  <c r="Q42" i="13"/>
  <c r="I41" i="13"/>
  <c r="O41" i="13"/>
  <c r="R43" i="13"/>
  <c r="R40" i="13"/>
  <c r="I42" i="13"/>
  <c r="Q41" i="13"/>
  <c r="I43" i="13"/>
  <c r="P40" i="13"/>
  <c r="P41" i="13"/>
  <c r="P42" i="13"/>
  <c r="P43" i="13"/>
</calcChain>
</file>

<file path=xl/sharedStrings.xml><?xml version="1.0" encoding="utf-8"?>
<sst xmlns="http://schemas.openxmlformats.org/spreadsheetml/2006/main" count="171" uniqueCount="28">
  <si>
    <t>TOTAL</t>
  </si>
  <si>
    <t>Etablis-
sements</t>
  </si>
  <si>
    <t>Indicateurs</t>
  </si>
  <si>
    <t>CHdN</t>
  </si>
  <si>
    <t>Nbre séjours</t>
  </si>
  <si>
    <t xml:space="preserve">          dont présence à minuit</t>
  </si>
  <si>
    <t xml:space="preserve">          dont ESMJ + PSA</t>
  </si>
  <si>
    <t>Nbre journées</t>
  </si>
  <si>
    <t>CHL</t>
  </si>
  <si>
    <t>CHEM</t>
  </si>
  <si>
    <t>HRS</t>
  </si>
  <si>
    <t>NA</t>
  </si>
  <si>
    <t>CHK</t>
  </si>
  <si>
    <t>ZITHA</t>
  </si>
  <si>
    <t>CSM</t>
  </si>
  <si>
    <t>Source : données IGSS / Traitement : Observatoire national de la santé</t>
  </si>
  <si>
    <t>Périmètre d'inclusion : activité opposable, résidents et non-résidents, centres hospitaliers, hors activité de rééducation, présence à minuit et hospitalisation de jour (ESMJ+PSA)</t>
  </si>
  <si>
    <t>Unités : Nombre de séjours, nombre de journées</t>
  </si>
  <si>
    <t xml:space="preserve">Remarque : Les données entre [] correspondent à des sommes fictives car la fusion des HRS n'avait pas encore eu lieu. </t>
  </si>
  <si>
    <t>Tableau : Evolution des hospitalisations, par établissement, 2012-2022</t>
  </si>
  <si>
    <t>Référence : Carte sanitaire 2023</t>
  </si>
  <si>
    <t>Années de référence : 2012-2022</t>
  </si>
  <si>
    <t>Moy. 
2012-16</t>
  </si>
  <si>
    <t>2022 (p)</t>
  </si>
  <si>
    <t>Moy.
2017-21</t>
  </si>
  <si>
    <t>Croissance 
ann. moy. 2012 - 21</t>
  </si>
  <si>
    <t>Evol.
2012-16</t>
  </si>
  <si>
    <t>Evol.
2017-21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</si>
</sst>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#,##0.0"/>
    <numFmt numFmtId="168" formatCode="[&gt;=0]\+0.0%;[&lt;0]\-0.0%"/>
    <numFmt numFmtId="169" formatCode="&quot;[&quot;#,##0&quot;]&quot;;&quot;[-&quot;#,##0&quot;]&quot;"/>
    <numFmt numFmtId="170" formatCode="&quot;[&quot;#,###.#&quot;]&quot;;&quot;[-&quot;#,###.#&quot;]&quot;"/>
    <numFmt numFmtId="171" formatCode="[&gt;=0]\+0.0%&quot;*&quot;;[&lt;0]\-0.0%&quot;*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theme="0"/>
      <name val="HelveticaNeueLT Std"/>
      <family val="2"/>
    </font>
    <font>
      <b/>
      <sz val="10"/>
      <color theme="0"/>
      <name val="HelveticaNeueLT Std"/>
      <family val="2"/>
    </font>
    <font>
      <b/>
      <sz val="9"/>
      <color theme="1"/>
      <name val="HelveticaNeueLT Std"/>
      <family val="2"/>
    </font>
    <font>
      <i/>
      <sz val="9"/>
      <color theme="1"/>
      <name val="HelveticaNeueLT Std"/>
      <family val="2"/>
    </font>
    <font>
      <sz val="11"/>
      <color rgb="FFFF0000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rgb="FF8497B0"/>
      </top>
      <bottom/>
      <diagonal/>
    </border>
    <border>
      <left/>
      <right style="thin">
        <color rgb="FF44546A"/>
      </right>
      <top style="medium">
        <color rgb="FF8497B0"/>
      </top>
      <bottom/>
      <diagonal/>
    </border>
    <border>
      <left/>
      <right style="thin">
        <color rgb="FF44546A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rgb="FF8497B0"/>
      </bottom>
      <diagonal/>
    </border>
    <border>
      <left/>
      <right/>
      <top style="thick">
        <color auto="1"/>
      </top>
      <bottom style="medium">
        <color rgb="FF8497B0"/>
      </bottom>
      <diagonal/>
    </border>
    <border>
      <left/>
      <right style="thin">
        <color rgb="FF44546A"/>
      </right>
      <top style="thick">
        <color auto="1"/>
      </top>
      <bottom style="medium">
        <color rgb="FF8497B0"/>
      </bottom>
      <diagonal/>
    </border>
    <border>
      <left/>
      <right style="thick">
        <color auto="1"/>
      </right>
      <top style="thick">
        <color auto="1"/>
      </top>
      <bottom style="medium">
        <color rgb="FF8497B0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rgb="FF44546A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medium">
        <color rgb="FF8497B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rgb="FF8497B0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rgb="FF44546A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ck">
        <color auto="1"/>
      </right>
      <top style="dotted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44546A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rgb="FF44546A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rgb="FF44546A"/>
      </right>
      <top style="dotted">
        <color theme="1"/>
      </top>
      <bottom/>
      <diagonal/>
    </border>
    <border>
      <left/>
      <right style="thin">
        <color auto="1"/>
      </right>
      <top style="dotted">
        <color theme="1"/>
      </top>
      <bottom/>
      <diagonal/>
    </border>
    <border>
      <left/>
      <right style="thick">
        <color auto="1"/>
      </right>
      <top style="dotted">
        <color theme="1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 vertical="center"/>
    </xf>
    <xf numFmtId="167" fontId="7" fillId="0" borderId="3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8" fontId="12" fillId="0" borderId="0" xfId="7" applyNumberFormat="1" applyFont="1" applyFill="1" applyBorder="1" applyAlignment="1">
      <alignment horizontal="right" vertical="center"/>
    </xf>
    <xf numFmtId="168" fontId="7" fillId="0" borderId="0" xfId="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right" vertical="center"/>
    </xf>
    <xf numFmtId="167" fontId="12" fillId="0" borderId="3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3" fontId="7" fillId="0" borderId="0" xfId="7" applyNumberFormat="1" applyFont="1" applyFill="1" applyBorder="1" applyAlignment="1">
      <alignment horizontal="right" vertical="center"/>
    </xf>
    <xf numFmtId="167" fontId="7" fillId="0" borderId="0" xfId="7" applyNumberFormat="1" applyFont="1" applyFill="1" applyBorder="1" applyAlignment="1">
      <alignment horizontal="right" vertical="center"/>
    </xf>
    <xf numFmtId="169" fontId="7" fillId="0" borderId="0" xfId="7" applyNumberFormat="1" applyFont="1" applyFill="1" applyBorder="1" applyAlignment="1">
      <alignment horizontal="right" vertical="center"/>
    </xf>
    <xf numFmtId="170" fontId="7" fillId="0" borderId="3" xfId="7" applyNumberFormat="1" applyFont="1" applyFill="1" applyBorder="1" applyAlignment="1">
      <alignment horizontal="right" vertical="center"/>
    </xf>
    <xf numFmtId="171" fontId="7" fillId="0" borderId="0" xfId="7" applyNumberFormat="1" applyFont="1" applyFill="1" applyBorder="1" applyAlignment="1">
      <alignment horizontal="right" vertical="center"/>
    </xf>
    <xf numFmtId="169" fontId="12" fillId="0" borderId="0" xfId="7" applyNumberFormat="1" applyFont="1" applyFill="1" applyBorder="1" applyAlignment="1">
      <alignment horizontal="right" vertical="center"/>
    </xf>
    <xf numFmtId="170" fontId="12" fillId="0" borderId="3" xfId="7" applyNumberFormat="1" applyFont="1" applyFill="1" applyBorder="1" applyAlignment="1">
      <alignment horizontal="right" vertical="center"/>
    </xf>
    <xf numFmtId="3" fontId="12" fillId="0" borderId="0" xfId="7" applyNumberFormat="1" applyFont="1" applyFill="1" applyBorder="1" applyAlignment="1">
      <alignment horizontal="right" vertical="center"/>
    </xf>
    <xf numFmtId="167" fontId="12" fillId="0" borderId="0" xfId="7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3" fillId="0" borderId="0" xfId="0" applyFont="1"/>
    <xf numFmtId="0" fontId="7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horizontal="right" vertical="center"/>
    </xf>
    <xf numFmtId="167" fontId="7" fillId="3" borderId="2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167" fontId="7" fillId="3" borderId="0" xfId="0" applyNumberFormat="1" applyFont="1" applyFill="1" applyBorder="1" applyAlignment="1">
      <alignment horizontal="right" vertical="center"/>
    </xf>
    <xf numFmtId="168" fontId="12" fillId="3" borderId="0" xfId="7" applyNumberFormat="1" applyFont="1" applyFill="1" applyBorder="1" applyAlignment="1">
      <alignment horizontal="right" vertical="center"/>
    </xf>
    <xf numFmtId="168" fontId="7" fillId="3" borderId="0" xfId="7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top"/>
    </xf>
    <xf numFmtId="3" fontId="12" fillId="3" borderId="0" xfId="0" applyNumberFormat="1" applyFont="1" applyFill="1" applyBorder="1" applyAlignment="1">
      <alignment horizontal="right" vertical="center"/>
    </xf>
    <xf numFmtId="167" fontId="12" fillId="3" borderId="3" xfId="0" applyNumberFormat="1" applyFont="1" applyFill="1" applyBorder="1" applyAlignment="1">
      <alignment horizontal="right" vertical="center"/>
    </xf>
    <xf numFmtId="167" fontId="12" fillId="3" borderId="0" xfId="0" applyNumberFormat="1" applyFont="1" applyFill="1" applyBorder="1" applyAlignment="1">
      <alignment horizontal="right" vertical="center"/>
    </xf>
    <xf numFmtId="3" fontId="7" fillId="3" borderId="0" xfId="7" applyNumberFormat="1" applyFont="1" applyFill="1" applyBorder="1" applyAlignment="1">
      <alignment horizontal="right" vertical="center"/>
    </xf>
    <xf numFmtId="167" fontId="7" fillId="3" borderId="3" xfId="0" applyNumberFormat="1" applyFont="1" applyFill="1" applyBorder="1" applyAlignment="1">
      <alignment horizontal="right" vertical="center"/>
    </xf>
    <xf numFmtId="167" fontId="7" fillId="3" borderId="0" xfId="7" applyNumberFormat="1" applyFont="1" applyFill="1" applyBorder="1" applyAlignment="1">
      <alignment horizontal="right" vertical="center"/>
    </xf>
    <xf numFmtId="167" fontId="7" fillId="3" borderId="3" xfId="7" applyNumberFormat="1" applyFont="1" applyFill="1" applyBorder="1" applyAlignment="1">
      <alignment horizontal="right" vertical="center"/>
    </xf>
    <xf numFmtId="3" fontId="12" fillId="3" borderId="0" xfId="7" applyNumberFormat="1" applyFont="1" applyFill="1" applyBorder="1" applyAlignment="1">
      <alignment horizontal="right" vertical="center"/>
    </xf>
    <xf numFmtId="167" fontId="12" fillId="3" borderId="3" xfId="7" applyNumberFormat="1" applyFont="1" applyFill="1" applyBorder="1" applyAlignment="1">
      <alignment horizontal="right" vertical="center"/>
    </xf>
    <xf numFmtId="167" fontId="12" fillId="3" borderId="0" xfId="7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3" fontId="7" fillId="3" borderId="9" xfId="7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7" fillId="0" borderId="9" xfId="7" applyNumberFormat="1" applyFont="1" applyFill="1" applyBorder="1" applyAlignment="1">
      <alignment horizontal="right" vertical="center"/>
    </xf>
    <xf numFmtId="3" fontId="12" fillId="3" borderId="9" xfId="7" applyNumberFormat="1" applyFont="1" applyFill="1" applyBorder="1" applyAlignment="1">
      <alignment horizontal="right" vertical="center"/>
    </xf>
    <xf numFmtId="3" fontId="12" fillId="0" borderId="9" xfId="7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vertical="top"/>
    </xf>
    <xf numFmtId="3" fontId="11" fillId="3" borderId="11" xfId="7" applyNumberFormat="1" applyFont="1" applyFill="1" applyBorder="1" applyAlignment="1">
      <alignment horizontal="right" vertical="center"/>
    </xf>
    <xf numFmtId="167" fontId="11" fillId="3" borderId="12" xfId="7" applyNumberFormat="1" applyFont="1" applyFill="1" applyBorder="1" applyAlignment="1">
      <alignment horizontal="right" vertical="center"/>
    </xf>
    <xf numFmtId="167" fontId="11" fillId="3" borderId="11" xfId="7" applyNumberFormat="1" applyFont="1" applyFill="1" applyBorder="1" applyAlignment="1">
      <alignment horizontal="right" vertical="center"/>
    </xf>
    <xf numFmtId="168" fontId="11" fillId="3" borderId="11" xfId="7" applyNumberFormat="1" applyFont="1" applyFill="1" applyBorder="1" applyAlignment="1">
      <alignment horizontal="right" vertical="center"/>
    </xf>
    <xf numFmtId="3" fontId="11" fillId="3" borderId="13" xfId="7" applyNumberFormat="1" applyFont="1" applyFill="1" applyBorder="1" applyAlignment="1">
      <alignment horizontal="right" vertical="center"/>
    </xf>
    <xf numFmtId="3" fontId="7" fillId="3" borderId="14" xfId="0" applyNumberFormat="1" applyFont="1" applyFill="1" applyBorder="1" applyAlignment="1">
      <alignment horizontal="right" vertical="center"/>
    </xf>
    <xf numFmtId="3" fontId="12" fillId="3" borderId="15" xfId="0" applyNumberFormat="1" applyFont="1" applyFill="1" applyBorder="1" applyAlignment="1">
      <alignment horizontal="right" vertical="center"/>
    </xf>
    <xf numFmtId="3" fontId="7" fillId="3" borderId="15" xfId="7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7" fillId="0" borderId="15" xfId="7" applyNumberFormat="1" applyFont="1" applyFill="1" applyBorder="1" applyAlignment="1">
      <alignment horizontal="right" vertical="center"/>
    </xf>
    <xf numFmtId="3" fontId="12" fillId="3" borderId="15" xfId="7" applyNumberFormat="1" applyFont="1" applyFill="1" applyBorder="1" applyAlignment="1">
      <alignment horizontal="right" vertical="center"/>
    </xf>
    <xf numFmtId="3" fontId="12" fillId="0" borderId="15" xfId="7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3" fontId="11" fillId="3" borderId="16" xfId="7" applyNumberFormat="1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 vertical="center" wrapText="1"/>
    </xf>
    <xf numFmtId="168" fontId="7" fillId="3" borderId="14" xfId="7" applyNumberFormat="1" applyFont="1" applyFill="1" applyBorder="1" applyAlignment="1">
      <alignment horizontal="right" vertical="center"/>
    </xf>
    <xf numFmtId="168" fontId="12" fillId="3" borderId="15" xfId="7" applyNumberFormat="1" applyFont="1" applyFill="1" applyBorder="1" applyAlignment="1">
      <alignment horizontal="right" vertical="center"/>
    </xf>
    <xf numFmtId="168" fontId="7" fillId="3" borderId="15" xfId="7" applyNumberFormat="1" applyFont="1" applyFill="1" applyBorder="1" applyAlignment="1">
      <alignment horizontal="right" vertical="center"/>
    </xf>
    <xf numFmtId="168" fontId="7" fillId="0" borderId="15" xfId="7" applyNumberFormat="1" applyFont="1" applyFill="1" applyBorder="1" applyAlignment="1">
      <alignment horizontal="right" vertical="center"/>
    </xf>
    <xf numFmtId="168" fontId="12" fillId="0" borderId="15" xfId="7" applyNumberFormat="1" applyFont="1" applyFill="1" applyBorder="1" applyAlignment="1">
      <alignment horizontal="right" vertical="center"/>
    </xf>
    <xf numFmtId="168" fontId="11" fillId="3" borderId="16" xfId="7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top"/>
    </xf>
    <xf numFmtId="3" fontId="11" fillId="3" borderId="0" xfId="0" applyNumberFormat="1" applyFont="1" applyFill="1" applyBorder="1" applyAlignment="1">
      <alignment horizontal="right" vertical="center"/>
    </xf>
    <xf numFmtId="167" fontId="11" fillId="3" borderId="3" xfId="0" applyNumberFormat="1" applyFont="1" applyFill="1" applyBorder="1" applyAlignment="1">
      <alignment horizontal="right" vertical="center"/>
    </xf>
    <xf numFmtId="3" fontId="11" fillId="3" borderId="15" xfId="0" applyNumberFormat="1" applyFont="1" applyFill="1" applyBorder="1" applyAlignment="1">
      <alignment horizontal="right" vertical="center"/>
    </xf>
    <xf numFmtId="167" fontId="11" fillId="3" borderId="0" xfId="0" applyNumberFormat="1" applyFont="1" applyFill="1" applyBorder="1" applyAlignment="1">
      <alignment horizontal="right" vertical="center"/>
    </xf>
    <xf numFmtId="168" fontId="11" fillId="3" borderId="0" xfId="7" applyNumberFormat="1" applyFont="1" applyFill="1" applyBorder="1" applyAlignment="1">
      <alignment horizontal="right" vertical="center"/>
    </xf>
    <xf numFmtId="168" fontId="11" fillId="3" borderId="15" xfId="7" applyNumberFormat="1" applyFont="1" applyFill="1" applyBorder="1" applyAlignment="1">
      <alignment horizontal="right" vertical="center"/>
    </xf>
    <xf numFmtId="3" fontId="11" fillId="3" borderId="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top"/>
    </xf>
    <xf numFmtId="3" fontId="7" fillId="0" borderId="19" xfId="0" applyNumberFormat="1" applyFont="1" applyFill="1" applyBorder="1" applyAlignment="1">
      <alignment horizontal="right" vertical="center"/>
    </xf>
    <xf numFmtId="167" fontId="7" fillId="0" borderId="20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167" fontId="7" fillId="0" borderId="19" xfId="0" applyNumberFormat="1" applyFont="1" applyFill="1" applyBorder="1" applyAlignment="1">
      <alignment horizontal="right" vertical="center"/>
    </xf>
    <xf numFmtId="168" fontId="7" fillId="0" borderId="19" xfId="7" applyNumberFormat="1" applyFont="1" applyFill="1" applyBorder="1" applyAlignment="1">
      <alignment horizontal="right" vertical="center"/>
    </xf>
    <xf numFmtId="168" fontId="7" fillId="0" borderId="21" xfId="7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top"/>
    </xf>
    <xf numFmtId="3" fontId="7" fillId="0" borderId="24" xfId="7" applyNumberFormat="1" applyFont="1" applyFill="1" applyBorder="1" applyAlignment="1">
      <alignment horizontal="right" vertical="center"/>
    </xf>
    <xf numFmtId="167" fontId="7" fillId="0" borderId="25" xfId="0" applyNumberFormat="1" applyFont="1" applyFill="1" applyBorder="1" applyAlignment="1">
      <alignment horizontal="right" vertical="center"/>
    </xf>
    <xf numFmtId="164" fontId="7" fillId="0" borderId="24" xfId="7" applyNumberFormat="1" applyFont="1" applyFill="1" applyBorder="1" applyAlignment="1">
      <alignment horizontal="right" vertical="center"/>
    </xf>
    <xf numFmtId="164" fontId="7" fillId="0" borderId="26" xfId="7" applyNumberFormat="1" applyFont="1" applyFill="1" applyBorder="1" applyAlignment="1">
      <alignment horizontal="right" vertical="center"/>
    </xf>
    <xf numFmtId="168" fontId="7" fillId="0" borderId="24" xfId="7" applyNumberFormat="1" applyFont="1" applyFill="1" applyBorder="1" applyAlignment="1">
      <alignment horizontal="right" vertical="center"/>
    </xf>
    <xf numFmtId="168" fontId="7" fillId="0" borderId="26" xfId="7" applyNumberFormat="1" applyFont="1" applyFill="1" applyBorder="1" applyAlignment="1">
      <alignment horizontal="right" vertical="center"/>
    </xf>
    <xf numFmtId="164" fontId="7" fillId="0" borderId="27" xfId="7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top"/>
    </xf>
    <xf numFmtId="3" fontId="7" fillId="0" borderId="29" xfId="7" applyNumberFormat="1" applyFont="1" applyFill="1" applyBorder="1" applyAlignment="1">
      <alignment horizontal="right" vertical="center"/>
    </xf>
    <xf numFmtId="167" fontId="7" fillId="0" borderId="30" xfId="0" applyNumberFormat="1" applyFont="1" applyFill="1" applyBorder="1" applyAlignment="1">
      <alignment horizontal="right" vertical="center"/>
    </xf>
    <xf numFmtId="164" fontId="7" fillId="0" borderId="29" xfId="7" applyNumberFormat="1" applyFont="1" applyFill="1" applyBorder="1" applyAlignment="1">
      <alignment horizontal="right" vertical="center"/>
    </xf>
    <xf numFmtId="164" fontId="7" fillId="0" borderId="31" xfId="7" applyNumberFormat="1" applyFont="1" applyFill="1" applyBorder="1" applyAlignment="1">
      <alignment horizontal="right" vertical="center"/>
    </xf>
    <xf numFmtId="168" fontId="7" fillId="0" borderId="29" xfId="7" applyNumberFormat="1" applyFont="1" applyFill="1" applyBorder="1" applyAlignment="1">
      <alignment horizontal="right" vertical="center"/>
    </xf>
    <xf numFmtId="168" fontId="7" fillId="0" borderId="31" xfId="7" applyNumberFormat="1" applyFont="1" applyFill="1" applyBorder="1" applyAlignment="1">
      <alignment horizontal="right" vertical="center"/>
    </xf>
    <xf numFmtId="164" fontId="7" fillId="0" borderId="32" xfId="7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vertical="top"/>
    </xf>
    <xf numFmtId="3" fontId="7" fillId="0" borderId="34" xfId="0" applyNumberFormat="1" applyFont="1" applyFill="1" applyBorder="1" applyAlignment="1">
      <alignment horizontal="right" vertical="center"/>
    </xf>
    <xf numFmtId="167" fontId="7" fillId="0" borderId="35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167" fontId="7" fillId="0" borderId="34" xfId="0" applyNumberFormat="1" applyFont="1" applyFill="1" applyBorder="1" applyAlignment="1">
      <alignment horizontal="right" vertical="center"/>
    </xf>
    <xf numFmtId="168" fontId="7" fillId="0" borderId="34" xfId="7" applyNumberFormat="1" applyFont="1" applyFill="1" applyBorder="1" applyAlignment="1">
      <alignment horizontal="right" vertical="center"/>
    </xf>
    <xf numFmtId="168" fontId="7" fillId="0" borderId="36" xfId="7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top"/>
    </xf>
    <xf numFmtId="0" fontId="12" fillId="0" borderId="8" xfId="0" applyFont="1" applyFill="1" applyBorder="1" applyAlignment="1">
      <alignment horizontal="left" vertical="top"/>
    </xf>
    <xf numFmtId="0" fontId="12" fillId="0" borderId="23" xfId="0" applyFont="1" applyFill="1" applyBorder="1" applyAlignment="1">
      <alignment horizontal="left" vertical="top"/>
    </xf>
    <xf numFmtId="0" fontId="11" fillId="3" borderId="8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12" fillId="0" borderId="28" xfId="0" applyFont="1" applyFill="1" applyBorder="1" applyAlignment="1">
      <alignment horizontal="left" vertical="top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E0E0E0"/>
      <color rgb="FF009696"/>
      <color rgb="FF44546A"/>
      <color rgb="FF95B3D7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45"/>
  <sheetViews>
    <sheetView showGridLines="0" tabSelected="1" zoomScaleNormal="100" workbookViewId="0">
      <selection activeCell="K23" sqref="K23"/>
    </sheetView>
  </sheetViews>
  <sheetFormatPr baseColWidth="10" defaultColWidth="9.28515625" defaultRowHeight="14.25"/>
  <cols>
    <col min="1" max="2" width="9.28515625" style="2"/>
    <col min="3" max="3" width="23.28515625" style="2" customWidth="1"/>
    <col min="4" max="8" width="7.7109375" style="2" hidden="1" customWidth="1"/>
    <col min="9" max="9" width="9.7109375" style="2" bestFit="1" customWidth="1"/>
    <col min="10" max="10" width="10" style="2" customWidth="1"/>
    <col min="11" max="15" width="9.28515625" style="2"/>
    <col min="16" max="16" width="10.7109375" style="2" customWidth="1"/>
    <col min="17" max="16384" width="9.28515625" style="2"/>
  </cols>
  <sheetData>
    <row r="2" spans="2:19">
      <c r="B2" s="1" t="s">
        <v>19</v>
      </c>
    </row>
    <row r="3" spans="2:19">
      <c r="B3" s="3"/>
    </row>
    <row r="4" spans="2:19">
      <c r="B4" s="3" t="s">
        <v>20</v>
      </c>
    </row>
    <row r="5" spans="2:19">
      <c r="B5" s="4" t="s">
        <v>15</v>
      </c>
    </row>
    <row r="6" spans="2:19">
      <c r="B6" s="3" t="s">
        <v>21</v>
      </c>
    </row>
    <row r="7" spans="2:19">
      <c r="B7" s="3" t="s">
        <v>16</v>
      </c>
    </row>
    <row r="8" spans="2:19">
      <c r="B8" s="3" t="s">
        <v>17</v>
      </c>
    </row>
    <row r="9" spans="2:19">
      <c r="B9" s="3" t="s">
        <v>18</v>
      </c>
    </row>
    <row r="10" spans="2:19" ht="15" thickBot="1"/>
    <row r="11" spans="2:19" ht="52.5" thickTop="1" thickBot="1">
      <c r="B11" s="44" t="s">
        <v>1</v>
      </c>
      <c r="C11" s="45" t="s">
        <v>2</v>
      </c>
      <c r="D11" s="46">
        <v>2012</v>
      </c>
      <c r="E11" s="46">
        <v>2013</v>
      </c>
      <c r="F11" s="46">
        <v>2014</v>
      </c>
      <c r="G11" s="46">
        <v>2015</v>
      </c>
      <c r="H11" s="46">
        <v>2016</v>
      </c>
      <c r="I11" s="75" t="s">
        <v>22</v>
      </c>
      <c r="J11" s="46">
        <v>2017</v>
      </c>
      <c r="K11" s="46">
        <v>2018</v>
      </c>
      <c r="L11" s="46">
        <v>2019</v>
      </c>
      <c r="M11" s="46">
        <v>2020</v>
      </c>
      <c r="N11" s="48">
        <v>2021</v>
      </c>
      <c r="O11" s="47" t="s">
        <v>24</v>
      </c>
      <c r="P11" s="47" t="s">
        <v>25</v>
      </c>
      <c r="Q11" s="47" t="s">
        <v>26</v>
      </c>
      <c r="R11" s="75" t="s">
        <v>27</v>
      </c>
      <c r="S11" s="49" t="s">
        <v>23</v>
      </c>
    </row>
    <row r="12" spans="2:19">
      <c r="B12" s="127" t="s">
        <v>3</v>
      </c>
      <c r="C12" s="26" t="s">
        <v>4</v>
      </c>
      <c r="D12" s="27">
        <v>18492</v>
      </c>
      <c r="E12" s="27">
        <v>18876</v>
      </c>
      <c r="F12" s="27">
        <v>18644</v>
      </c>
      <c r="G12" s="27">
        <v>18538</v>
      </c>
      <c r="H12" s="27">
        <v>19335</v>
      </c>
      <c r="I12" s="28">
        <f>AVERAGE(D12:H12)</f>
        <v>18777</v>
      </c>
      <c r="J12" s="27">
        <v>19300</v>
      </c>
      <c r="K12" s="27">
        <v>19044</v>
      </c>
      <c r="L12" s="29">
        <v>19752</v>
      </c>
      <c r="M12" s="27">
        <v>16454</v>
      </c>
      <c r="N12" s="65">
        <v>19407</v>
      </c>
      <c r="O12" s="30">
        <f t="shared" ref="O12:O27" si="0">AVERAGE(J12:N12)</f>
        <v>18791.400000000001</v>
      </c>
      <c r="P12" s="31">
        <f>((N12/D12)^(1/9))-1</f>
        <v>5.3806036882304564E-3</v>
      </c>
      <c r="Q12" s="32">
        <f>(H12-D12)/D12</f>
        <v>4.5587280986372485E-2</v>
      </c>
      <c r="R12" s="76">
        <f>(N12-J12)/J12</f>
        <v>5.5440414507772024E-3</v>
      </c>
      <c r="S12" s="50">
        <v>19596</v>
      </c>
    </row>
    <row r="13" spans="2:19">
      <c r="B13" s="127"/>
      <c r="C13" s="33" t="s">
        <v>5</v>
      </c>
      <c r="D13" s="34">
        <v>12476</v>
      </c>
      <c r="E13" s="34">
        <v>12225</v>
      </c>
      <c r="F13" s="34">
        <v>12034</v>
      </c>
      <c r="G13" s="34">
        <v>12030</v>
      </c>
      <c r="H13" s="34">
        <v>12365</v>
      </c>
      <c r="I13" s="35">
        <f t="shared" ref="I13:I15" si="1">AVERAGE(D13:H13)</f>
        <v>12226</v>
      </c>
      <c r="J13" s="34">
        <v>12079</v>
      </c>
      <c r="K13" s="34">
        <v>11663</v>
      </c>
      <c r="L13" s="34">
        <v>11862</v>
      </c>
      <c r="M13" s="34">
        <v>10141</v>
      </c>
      <c r="N13" s="66">
        <v>11084</v>
      </c>
      <c r="O13" s="36">
        <f t="shared" si="0"/>
        <v>11365.8</v>
      </c>
      <c r="P13" s="31">
        <f t="shared" ref="P13:P23" si="2">((N13/D13)^(1/9))-1</f>
        <v>-1.3058890976509474E-2</v>
      </c>
      <c r="Q13" s="31">
        <f t="shared" ref="Q13:Q23" si="3">(H13-D13)/D13</f>
        <v>-8.8970823982045533E-3</v>
      </c>
      <c r="R13" s="77">
        <f t="shared" ref="R13:R23" si="4">(N13-J13)/J13</f>
        <v>-8.2374368739134035E-2</v>
      </c>
      <c r="S13" s="51">
        <v>11098</v>
      </c>
    </row>
    <row r="14" spans="2:19">
      <c r="B14" s="127"/>
      <c r="C14" s="33" t="s">
        <v>6</v>
      </c>
      <c r="D14" s="34">
        <v>6016</v>
      </c>
      <c r="E14" s="34">
        <v>6651</v>
      </c>
      <c r="F14" s="34">
        <v>6610</v>
      </c>
      <c r="G14" s="34">
        <v>6508</v>
      </c>
      <c r="H14" s="34">
        <v>6970</v>
      </c>
      <c r="I14" s="35">
        <f t="shared" si="1"/>
        <v>6551</v>
      </c>
      <c r="J14" s="34">
        <v>7221</v>
      </c>
      <c r="K14" s="34">
        <v>7381</v>
      </c>
      <c r="L14" s="34">
        <v>7890</v>
      </c>
      <c r="M14" s="34">
        <v>6313</v>
      </c>
      <c r="N14" s="66">
        <v>8323</v>
      </c>
      <c r="O14" s="36">
        <f t="shared" si="0"/>
        <v>7425.6</v>
      </c>
      <c r="P14" s="31">
        <f t="shared" si="2"/>
        <v>3.6724979932330593E-2</v>
      </c>
      <c r="Q14" s="31">
        <f t="shared" si="3"/>
        <v>0.15857712765957446</v>
      </c>
      <c r="R14" s="77">
        <f t="shared" si="4"/>
        <v>0.15261044176706828</v>
      </c>
      <c r="S14" s="51">
        <v>8498</v>
      </c>
    </row>
    <row r="15" spans="2:19">
      <c r="B15" s="127"/>
      <c r="C15" s="26" t="s">
        <v>7</v>
      </c>
      <c r="D15" s="37">
        <v>100419</v>
      </c>
      <c r="E15" s="37">
        <v>100634</v>
      </c>
      <c r="F15" s="37">
        <v>99321</v>
      </c>
      <c r="G15" s="37">
        <v>98795</v>
      </c>
      <c r="H15" s="37">
        <v>104005</v>
      </c>
      <c r="I15" s="38">
        <f t="shared" si="1"/>
        <v>100634.8</v>
      </c>
      <c r="J15" s="37">
        <v>100523</v>
      </c>
      <c r="K15" s="37">
        <v>100013</v>
      </c>
      <c r="L15" s="37">
        <v>103121</v>
      </c>
      <c r="M15" s="37">
        <v>92570</v>
      </c>
      <c r="N15" s="67">
        <v>98997</v>
      </c>
      <c r="O15" s="39">
        <f t="shared" si="0"/>
        <v>99044.800000000003</v>
      </c>
      <c r="P15" s="32">
        <f t="shared" si="2"/>
        <v>-1.5833990695314215E-3</v>
      </c>
      <c r="Q15" s="32">
        <f t="shared" si="3"/>
        <v>3.5710373534888817E-2</v>
      </c>
      <c r="R15" s="78">
        <f t="shared" si="4"/>
        <v>-1.5180605433582364E-2</v>
      </c>
      <c r="S15" s="52">
        <v>106772</v>
      </c>
    </row>
    <row r="16" spans="2:19">
      <c r="B16" s="129" t="s">
        <v>8</v>
      </c>
      <c r="C16" s="5" t="s">
        <v>4</v>
      </c>
      <c r="D16" s="6">
        <v>28579</v>
      </c>
      <c r="E16" s="6">
        <v>29453</v>
      </c>
      <c r="F16" s="6">
        <v>29985</v>
      </c>
      <c r="G16" s="6">
        <v>30611</v>
      </c>
      <c r="H16" s="6">
        <v>32765</v>
      </c>
      <c r="I16" s="7">
        <f>AVERAGE(D16:H16)</f>
        <v>30278.6</v>
      </c>
      <c r="J16" s="6">
        <v>34762</v>
      </c>
      <c r="K16" s="6">
        <v>35309</v>
      </c>
      <c r="L16" s="6">
        <v>35938</v>
      </c>
      <c r="M16" s="6">
        <v>32338</v>
      </c>
      <c r="N16" s="68">
        <v>36266</v>
      </c>
      <c r="O16" s="8">
        <f t="shared" si="0"/>
        <v>34922.6</v>
      </c>
      <c r="P16" s="9">
        <f t="shared" si="2"/>
        <v>2.6820986946791692E-2</v>
      </c>
      <c r="Q16" s="10">
        <f t="shared" si="3"/>
        <v>0.14647118513593899</v>
      </c>
      <c r="R16" s="79">
        <f t="shared" si="4"/>
        <v>4.3265634888671536E-2</v>
      </c>
      <c r="S16" s="53">
        <v>37632</v>
      </c>
    </row>
    <row r="17" spans="2:19">
      <c r="B17" s="129"/>
      <c r="C17" s="11" t="s">
        <v>5</v>
      </c>
      <c r="D17" s="12">
        <v>19749</v>
      </c>
      <c r="E17" s="12">
        <v>19611</v>
      </c>
      <c r="F17" s="12">
        <v>19549</v>
      </c>
      <c r="G17" s="12">
        <v>19311</v>
      </c>
      <c r="H17" s="12">
        <v>20407</v>
      </c>
      <c r="I17" s="13">
        <f t="shared" ref="I17:I43" si="5">AVERAGE(D17:H17)</f>
        <v>19725.400000000001</v>
      </c>
      <c r="J17" s="12">
        <v>21065</v>
      </c>
      <c r="K17" s="12">
        <v>21334</v>
      </c>
      <c r="L17" s="12">
        <v>21813</v>
      </c>
      <c r="M17" s="12">
        <v>19787</v>
      </c>
      <c r="N17" s="69">
        <v>21458</v>
      </c>
      <c r="O17" s="14">
        <f t="shared" si="0"/>
        <v>21091.4</v>
      </c>
      <c r="P17" s="9">
        <f t="shared" si="2"/>
        <v>9.2642812467398361E-3</v>
      </c>
      <c r="Q17" s="9">
        <f t="shared" si="3"/>
        <v>3.3318142690769152E-2</v>
      </c>
      <c r="R17" s="80">
        <f t="shared" si="4"/>
        <v>1.8656539283171136E-2</v>
      </c>
      <c r="S17" s="54">
        <v>21809</v>
      </c>
    </row>
    <row r="18" spans="2:19">
      <c r="B18" s="129"/>
      <c r="C18" s="11" t="s">
        <v>6</v>
      </c>
      <c r="D18" s="12">
        <v>8830</v>
      </c>
      <c r="E18" s="12">
        <v>9842</v>
      </c>
      <c r="F18" s="12">
        <v>10436</v>
      </c>
      <c r="G18" s="12">
        <v>11300</v>
      </c>
      <c r="H18" s="12">
        <v>12358</v>
      </c>
      <c r="I18" s="13">
        <f t="shared" si="5"/>
        <v>10553.2</v>
      </c>
      <c r="J18" s="12">
        <v>13697</v>
      </c>
      <c r="K18" s="12">
        <v>13975</v>
      </c>
      <c r="L18" s="12">
        <v>14125</v>
      </c>
      <c r="M18" s="12">
        <v>12551</v>
      </c>
      <c r="N18" s="69">
        <v>14808</v>
      </c>
      <c r="O18" s="14">
        <f t="shared" si="0"/>
        <v>13831.2</v>
      </c>
      <c r="P18" s="9">
        <f t="shared" si="2"/>
        <v>5.912790681102198E-2</v>
      </c>
      <c r="Q18" s="9">
        <f t="shared" si="3"/>
        <v>0.39954699886749717</v>
      </c>
      <c r="R18" s="80">
        <f t="shared" si="4"/>
        <v>8.1112652405636268E-2</v>
      </c>
      <c r="S18" s="54">
        <v>15823</v>
      </c>
    </row>
    <row r="19" spans="2:19">
      <c r="B19" s="129"/>
      <c r="C19" s="5" t="s">
        <v>7</v>
      </c>
      <c r="D19" s="15">
        <v>158704</v>
      </c>
      <c r="E19" s="15">
        <v>159804</v>
      </c>
      <c r="F19" s="15">
        <v>158170</v>
      </c>
      <c r="G19" s="15">
        <v>161004</v>
      </c>
      <c r="H19" s="15">
        <v>169160</v>
      </c>
      <c r="I19" s="7">
        <f t="shared" si="5"/>
        <v>161368.4</v>
      </c>
      <c r="J19" s="15">
        <v>170864</v>
      </c>
      <c r="K19" s="15">
        <v>170925</v>
      </c>
      <c r="L19" s="15">
        <v>174355</v>
      </c>
      <c r="M19" s="15">
        <v>160831</v>
      </c>
      <c r="N19" s="70">
        <v>170645</v>
      </c>
      <c r="O19" s="16">
        <f t="shared" si="0"/>
        <v>169524</v>
      </c>
      <c r="P19" s="10">
        <f t="shared" si="2"/>
        <v>8.0930781273103047E-3</v>
      </c>
      <c r="Q19" s="10">
        <f t="shared" si="3"/>
        <v>6.5883657626776893E-2</v>
      </c>
      <c r="R19" s="79">
        <f t="shared" si="4"/>
        <v>-1.2817211349377283E-3</v>
      </c>
      <c r="S19" s="55">
        <v>174752</v>
      </c>
    </row>
    <row r="20" spans="2:19">
      <c r="B20" s="127" t="s">
        <v>9</v>
      </c>
      <c r="C20" s="26" t="s">
        <v>4</v>
      </c>
      <c r="D20" s="37">
        <v>32700</v>
      </c>
      <c r="E20" s="37">
        <v>33758</v>
      </c>
      <c r="F20" s="37">
        <v>34549</v>
      </c>
      <c r="G20" s="37">
        <v>34845</v>
      </c>
      <c r="H20" s="37">
        <v>34895</v>
      </c>
      <c r="I20" s="40">
        <f t="shared" si="5"/>
        <v>34149.4</v>
      </c>
      <c r="J20" s="37">
        <v>34473</v>
      </c>
      <c r="K20" s="37">
        <v>34774</v>
      </c>
      <c r="L20" s="37">
        <v>34266</v>
      </c>
      <c r="M20" s="37">
        <v>27914</v>
      </c>
      <c r="N20" s="67">
        <v>32376</v>
      </c>
      <c r="O20" s="39">
        <f t="shared" si="0"/>
        <v>32760.6</v>
      </c>
      <c r="P20" s="31">
        <f t="shared" si="2"/>
        <v>-1.1057959709491749E-3</v>
      </c>
      <c r="Q20" s="32">
        <f t="shared" si="3"/>
        <v>6.7125382262996941E-2</v>
      </c>
      <c r="R20" s="78">
        <f t="shared" si="4"/>
        <v>-6.0830214950831088E-2</v>
      </c>
      <c r="S20" s="52">
        <v>34404</v>
      </c>
    </row>
    <row r="21" spans="2:19">
      <c r="B21" s="127"/>
      <c r="C21" s="33" t="s">
        <v>5</v>
      </c>
      <c r="D21" s="41">
        <v>21030</v>
      </c>
      <c r="E21" s="41">
        <v>21729</v>
      </c>
      <c r="F21" s="41">
        <v>21624</v>
      </c>
      <c r="G21" s="41">
        <v>21390</v>
      </c>
      <c r="H21" s="41">
        <v>21192</v>
      </c>
      <c r="I21" s="42">
        <f t="shared" si="5"/>
        <v>21393</v>
      </c>
      <c r="J21" s="41">
        <v>20673</v>
      </c>
      <c r="K21" s="41">
        <v>20526</v>
      </c>
      <c r="L21" s="41">
        <v>20336</v>
      </c>
      <c r="M21" s="41">
        <v>16355</v>
      </c>
      <c r="N21" s="71">
        <v>17062</v>
      </c>
      <c r="O21" s="43">
        <f t="shared" si="0"/>
        <v>18990.400000000001</v>
      </c>
      <c r="P21" s="31">
        <f t="shared" si="2"/>
        <v>-2.2965107317169497E-2</v>
      </c>
      <c r="Q21" s="31">
        <f t="shared" si="3"/>
        <v>7.7032810271041368E-3</v>
      </c>
      <c r="R21" s="77">
        <f t="shared" si="4"/>
        <v>-0.17467227785033618</v>
      </c>
      <c r="S21" s="56">
        <v>18016</v>
      </c>
    </row>
    <row r="22" spans="2:19">
      <c r="B22" s="127"/>
      <c r="C22" s="33" t="s">
        <v>6</v>
      </c>
      <c r="D22" s="41">
        <v>11670</v>
      </c>
      <c r="E22" s="41">
        <v>12029</v>
      </c>
      <c r="F22" s="41">
        <v>12925</v>
      </c>
      <c r="G22" s="41">
        <v>13455</v>
      </c>
      <c r="H22" s="41">
        <v>13703</v>
      </c>
      <c r="I22" s="42">
        <f t="shared" si="5"/>
        <v>12756.4</v>
      </c>
      <c r="J22" s="41">
        <v>13800</v>
      </c>
      <c r="K22" s="41">
        <v>14248</v>
      </c>
      <c r="L22" s="41">
        <v>13930</v>
      </c>
      <c r="M22" s="41">
        <v>11559</v>
      </c>
      <c r="N22" s="71">
        <v>15314</v>
      </c>
      <c r="O22" s="43">
        <f t="shared" si="0"/>
        <v>13770.2</v>
      </c>
      <c r="P22" s="31">
        <f t="shared" si="2"/>
        <v>3.0654461112326725E-2</v>
      </c>
      <c r="Q22" s="31">
        <f t="shared" si="3"/>
        <v>0.17420736932305056</v>
      </c>
      <c r="R22" s="77">
        <f t="shared" si="4"/>
        <v>0.10971014492753624</v>
      </c>
      <c r="S22" s="56">
        <v>16388</v>
      </c>
    </row>
    <row r="23" spans="2:19">
      <c r="B23" s="127"/>
      <c r="C23" s="26" t="s">
        <v>7</v>
      </c>
      <c r="D23" s="37">
        <v>165226</v>
      </c>
      <c r="E23" s="37">
        <v>166744</v>
      </c>
      <c r="F23" s="37">
        <v>166316</v>
      </c>
      <c r="G23" s="37">
        <v>170264</v>
      </c>
      <c r="H23" s="37">
        <v>171127</v>
      </c>
      <c r="I23" s="40">
        <f t="shared" si="5"/>
        <v>167935.4</v>
      </c>
      <c r="J23" s="37">
        <v>169817</v>
      </c>
      <c r="K23" s="37">
        <v>170909</v>
      </c>
      <c r="L23" s="37">
        <v>169270</v>
      </c>
      <c r="M23" s="37">
        <v>136755</v>
      </c>
      <c r="N23" s="67">
        <v>144843</v>
      </c>
      <c r="O23" s="39">
        <f t="shared" si="0"/>
        <v>158318.79999999999</v>
      </c>
      <c r="P23" s="32">
        <f t="shared" si="2"/>
        <v>-1.452282665242266E-2</v>
      </c>
      <c r="Q23" s="32">
        <f t="shared" si="3"/>
        <v>3.5714718022587244E-2</v>
      </c>
      <c r="R23" s="78">
        <f t="shared" si="4"/>
        <v>-0.14706419263089091</v>
      </c>
      <c r="S23" s="52">
        <v>146037</v>
      </c>
    </row>
    <row r="24" spans="2:19">
      <c r="B24" s="129" t="s">
        <v>10</v>
      </c>
      <c r="C24" s="5" t="s">
        <v>4</v>
      </c>
      <c r="D24" s="17">
        <v>44784</v>
      </c>
      <c r="E24" s="17">
        <v>44797</v>
      </c>
      <c r="F24" s="17">
        <v>46852</v>
      </c>
      <c r="G24" s="17">
        <v>46605</v>
      </c>
      <c r="H24" s="17">
        <v>46029</v>
      </c>
      <c r="I24" s="18">
        <f t="shared" si="5"/>
        <v>45813.4</v>
      </c>
      <c r="J24" s="15">
        <v>45615</v>
      </c>
      <c r="K24" s="15">
        <v>49615</v>
      </c>
      <c r="L24" s="15">
        <v>52584</v>
      </c>
      <c r="M24" s="15">
        <v>45375</v>
      </c>
      <c r="N24" s="70">
        <v>51303</v>
      </c>
      <c r="O24" s="16">
        <f t="shared" si="0"/>
        <v>48898.400000000001</v>
      </c>
      <c r="P24" s="19" t="s">
        <v>11</v>
      </c>
      <c r="Q24" s="19" t="s">
        <v>11</v>
      </c>
      <c r="R24" s="79">
        <f>(N24-J24)/J24</f>
        <v>0.12469582374219007</v>
      </c>
      <c r="S24" s="55">
        <v>52391</v>
      </c>
    </row>
    <row r="25" spans="2:19">
      <c r="B25" s="129"/>
      <c r="C25" s="11" t="s">
        <v>5</v>
      </c>
      <c r="D25" s="20">
        <v>27801</v>
      </c>
      <c r="E25" s="20">
        <v>26655</v>
      </c>
      <c r="F25" s="20">
        <v>26672</v>
      </c>
      <c r="G25" s="20">
        <v>26224</v>
      </c>
      <c r="H25" s="20">
        <v>25533</v>
      </c>
      <c r="I25" s="21">
        <f t="shared" si="5"/>
        <v>26577</v>
      </c>
      <c r="J25" s="22">
        <v>24557</v>
      </c>
      <c r="K25" s="22">
        <v>24252</v>
      </c>
      <c r="L25" s="22">
        <v>24663</v>
      </c>
      <c r="M25" s="22">
        <v>20929</v>
      </c>
      <c r="N25" s="72">
        <v>22777</v>
      </c>
      <c r="O25" s="23">
        <f t="shared" si="0"/>
        <v>23435.599999999999</v>
      </c>
      <c r="P25" s="8" t="s">
        <v>11</v>
      </c>
      <c r="Q25" s="19" t="s">
        <v>11</v>
      </c>
      <c r="R25" s="79">
        <f t="shared" ref="R25:R27" si="6">(N25-J25)/J25</f>
        <v>-7.248442399315877E-2</v>
      </c>
      <c r="S25" s="57">
        <v>23682</v>
      </c>
    </row>
    <row r="26" spans="2:19">
      <c r="B26" s="129"/>
      <c r="C26" s="11" t="s">
        <v>6</v>
      </c>
      <c r="D26" s="20">
        <v>16983</v>
      </c>
      <c r="E26" s="20">
        <v>18142</v>
      </c>
      <c r="F26" s="20">
        <v>20180</v>
      </c>
      <c r="G26" s="20">
        <v>20381</v>
      </c>
      <c r="H26" s="20">
        <v>20496</v>
      </c>
      <c r="I26" s="21">
        <f t="shared" si="5"/>
        <v>19236.400000000001</v>
      </c>
      <c r="J26" s="22">
        <v>21058</v>
      </c>
      <c r="K26" s="22">
        <v>25363</v>
      </c>
      <c r="L26" s="22">
        <v>27921</v>
      </c>
      <c r="M26" s="22">
        <v>24446</v>
      </c>
      <c r="N26" s="72">
        <v>28526</v>
      </c>
      <c r="O26" s="23">
        <f t="shared" si="0"/>
        <v>25462.799999999999</v>
      </c>
      <c r="P26" s="8" t="s">
        <v>11</v>
      </c>
      <c r="Q26" s="19" t="s">
        <v>11</v>
      </c>
      <c r="R26" s="79">
        <f t="shared" si="6"/>
        <v>0.35463956691043785</v>
      </c>
      <c r="S26" s="57">
        <v>28709</v>
      </c>
    </row>
    <row r="27" spans="2:19">
      <c r="B27" s="129"/>
      <c r="C27" s="5" t="s">
        <v>7</v>
      </c>
      <c r="D27" s="17">
        <v>217947</v>
      </c>
      <c r="E27" s="17">
        <v>206211</v>
      </c>
      <c r="F27" s="17">
        <v>208381</v>
      </c>
      <c r="G27" s="17">
        <v>206854</v>
      </c>
      <c r="H27" s="17">
        <v>200254</v>
      </c>
      <c r="I27" s="18">
        <f t="shared" si="5"/>
        <v>207929.4</v>
      </c>
      <c r="J27" s="15">
        <v>195768</v>
      </c>
      <c r="K27" s="15">
        <v>204630</v>
      </c>
      <c r="L27" s="15">
        <v>200214</v>
      </c>
      <c r="M27" s="15">
        <v>171494</v>
      </c>
      <c r="N27" s="70">
        <v>179043</v>
      </c>
      <c r="O27" s="16">
        <f t="shared" si="0"/>
        <v>190229.8</v>
      </c>
      <c r="P27" s="10" t="s">
        <v>11</v>
      </c>
      <c r="Q27" s="10" t="s">
        <v>11</v>
      </c>
      <c r="R27" s="79">
        <f t="shared" si="6"/>
        <v>-8.5432757141105792E-2</v>
      </c>
      <c r="S27" s="55">
        <v>190039</v>
      </c>
    </row>
    <row r="28" spans="2:19">
      <c r="B28" s="130" t="s">
        <v>12</v>
      </c>
      <c r="C28" s="115" t="s">
        <v>4</v>
      </c>
      <c r="D28" s="116">
        <v>25111</v>
      </c>
      <c r="E28" s="116">
        <v>25059</v>
      </c>
      <c r="F28" s="116">
        <v>25699</v>
      </c>
      <c r="G28" s="116">
        <v>25831</v>
      </c>
      <c r="H28" s="116">
        <v>27120</v>
      </c>
      <c r="I28" s="117">
        <f t="shared" si="5"/>
        <v>25764</v>
      </c>
      <c r="J28" s="116" t="s">
        <v>11</v>
      </c>
      <c r="K28" s="116" t="s">
        <v>11</v>
      </c>
      <c r="L28" s="118" t="s">
        <v>11</v>
      </c>
      <c r="M28" s="118" t="s">
        <v>11</v>
      </c>
      <c r="N28" s="119" t="s">
        <v>11</v>
      </c>
      <c r="O28" s="120" t="s">
        <v>11</v>
      </c>
      <c r="P28" s="121" t="s">
        <v>11</v>
      </c>
      <c r="Q28" s="121">
        <f>(H28-D28)/D28</f>
        <v>8.0004778782207006E-2</v>
      </c>
      <c r="R28" s="122" t="s">
        <v>11</v>
      </c>
      <c r="S28" s="123" t="s">
        <v>11</v>
      </c>
    </row>
    <row r="29" spans="2:19">
      <c r="B29" s="125"/>
      <c r="C29" s="11" t="s">
        <v>5</v>
      </c>
      <c r="D29" s="12">
        <v>17449</v>
      </c>
      <c r="E29" s="12">
        <v>17128</v>
      </c>
      <c r="F29" s="12">
        <v>17207</v>
      </c>
      <c r="G29" s="12">
        <v>17201</v>
      </c>
      <c r="H29" s="12">
        <v>18197</v>
      </c>
      <c r="I29" s="13">
        <f t="shared" si="5"/>
        <v>17436.400000000001</v>
      </c>
      <c r="J29" s="6" t="s">
        <v>11</v>
      </c>
      <c r="K29" s="6" t="s">
        <v>11</v>
      </c>
      <c r="L29" s="24" t="s">
        <v>11</v>
      </c>
      <c r="M29" s="24" t="s">
        <v>11</v>
      </c>
      <c r="N29" s="73" t="s">
        <v>11</v>
      </c>
      <c r="O29" s="8" t="s">
        <v>11</v>
      </c>
      <c r="P29" s="8" t="s">
        <v>11</v>
      </c>
      <c r="Q29" s="9">
        <f t="shared" ref="Q29:Q39" si="7">(H29-D29)/D29</f>
        <v>4.2867786119548397E-2</v>
      </c>
      <c r="R29" s="79" t="s">
        <v>11</v>
      </c>
      <c r="S29" s="58" t="s">
        <v>11</v>
      </c>
    </row>
    <row r="30" spans="2:19">
      <c r="B30" s="125"/>
      <c r="C30" s="11" t="s">
        <v>6</v>
      </c>
      <c r="D30" s="12">
        <v>7662</v>
      </c>
      <c r="E30" s="12">
        <v>7931</v>
      </c>
      <c r="F30" s="12">
        <v>8492</v>
      </c>
      <c r="G30" s="12">
        <v>8630</v>
      </c>
      <c r="H30" s="12">
        <v>8923</v>
      </c>
      <c r="I30" s="13">
        <f t="shared" si="5"/>
        <v>8327.6</v>
      </c>
      <c r="J30" s="6" t="s">
        <v>11</v>
      </c>
      <c r="K30" s="6" t="s">
        <v>11</v>
      </c>
      <c r="L30" s="24" t="s">
        <v>11</v>
      </c>
      <c r="M30" s="24" t="s">
        <v>11</v>
      </c>
      <c r="N30" s="73" t="s">
        <v>11</v>
      </c>
      <c r="O30" s="8" t="s">
        <v>11</v>
      </c>
      <c r="P30" s="8" t="s">
        <v>11</v>
      </c>
      <c r="Q30" s="9">
        <f t="shared" si="7"/>
        <v>0.16457843904985645</v>
      </c>
      <c r="R30" s="79" t="s">
        <v>11</v>
      </c>
      <c r="S30" s="58" t="s">
        <v>11</v>
      </c>
    </row>
    <row r="31" spans="2:19">
      <c r="B31" s="131"/>
      <c r="C31" s="107" t="s">
        <v>7</v>
      </c>
      <c r="D31" s="108">
        <v>124804</v>
      </c>
      <c r="E31" s="108">
        <v>119364</v>
      </c>
      <c r="F31" s="108">
        <v>118024</v>
      </c>
      <c r="G31" s="108">
        <v>119758</v>
      </c>
      <c r="H31" s="108">
        <v>119061</v>
      </c>
      <c r="I31" s="109">
        <f t="shared" si="5"/>
        <v>120202.2</v>
      </c>
      <c r="J31" s="108" t="s">
        <v>11</v>
      </c>
      <c r="K31" s="108" t="s">
        <v>11</v>
      </c>
      <c r="L31" s="110" t="s">
        <v>11</v>
      </c>
      <c r="M31" s="110" t="s">
        <v>11</v>
      </c>
      <c r="N31" s="111" t="s">
        <v>11</v>
      </c>
      <c r="O31" s="110" t="s">
        <v>11</v>
      </c>
      <c r="P31" s="112" t="s">
        <v>11</v>
      </c>
      <c r="Q31" s="112">
        <f t="shared" si="7"/>
        <v>-4.6016153328418963E-2</v>
      </c>
      <c r="R31" s="113" t="s">
        <v>11</v>
      </c>
      <c r="S31" s="114" t="s">
        <v>11</v>
      </c>
    </row>
    <row r="32" spans="2:19">
      <c r="B32" s="124" t="s">
        <v>13</v>
      </c>
      <c r="C32" s="90" t="s">
        <v>4</v>
      </c>
      <c r="D32" s="91">
        <v>16011</v>
      </c>
      <c r="E32" s="91">
        <v>15940</v>
      </c>
      <c r="F32" s="91">
        <v>17445</v>
      </c>
      <c r="G32" s="91">
        <v>17373</v>
      </c>
      <c r="H32" s="91">
        <v>15778</v>
      </c>
      <c r="I32" s="92">
        <f t="shared" si="5"/>
        <v>16509.400000000001</v>
      </c>
      <c r="J32" s="91" t="s">
        <v>11</v>
      </c>
      <c r="K32" s="91" t="s">
        <v>11</v>
      </c>
      <c r="L32" s="93" t="s">
        <v>11</v>
      </c>
      <c r="M32" s="93" t="s">
        <v>11</v>
      </c>
      <c r="N32" s="94" t="s">
        <v>11</v>
      </c>
      <c r="O32" s="95" t="s">
        <v>11</v>
      </c>
      <c r="P32" s="96" t="s">
        <v>11</v>
      </c>
      <c r="Q32" s="96">
        <f t="shared" si="7"/>
        <v>-1.4552495159577791E-2</v>
      </c>
      <c r="R32" s="97" t="s">
        <v>11</v>
      </c>
      <c r="S32" s="98" t="s">
        <v>11</v>
      </c>
    </row>
    <row r="33" spans="2:19">
      <c r="B33" s="125"/>
      <c r="C33" s="11" t="s">
        <v>5</v>
      </c>
      <c r="D33" s="12">
        <v>8268</v>
      </c>
      <c r="E33" s="12">
        <v>7690</v>
      </c>
      <c r="F33" s="12">
        <v>7873</v>
      </c>
      <c r="G33" s="12">
        <v>7651</v>
      </c>
      <c r="H33" s="12">
        <v>6088</v>
      </c>
      <c r="I33" s="13">
        <f t="shared" si="5"/>
        <v>7514</v>
      </c>
      <c r="J33" s="6" t="s">
        <v>11</v>
      </c>
      <c r="K33" s="6" t="s">
        <v>11</v>
      </c>
      <c r="L33" s="24" t="s">
        <v>11</v>
      </c>
      <c r="M33" s="24" t="s">
        <v>11</v>
      </c>
      <c r="N33" s="73" t="s">
        <v>11</v>
      </c>
      <c r="O33" s="8" t="s">
        <v>11</v>
      </c>
      <c r="P33" s="8" t="s">
        <v>11</v>
      </c>
      <c r="Q33" s="9">
        <f t="shared" si="7"/>
        <v>-0.26366715045960332</v>
      </c>
      <c r="R33" s="79" t="s">
        <v>11</v>
      </c>
      <c r="S33" s="58" t="s">
        <v>11</v>
      </c>
    </row>
    <row r="34" spans="2:19">
      <c r="B34" s="125"/>
      <c r="C34" s="11" t="s">
        <v>6</v>
      </c>
      <c r="D34" s="12">
        <v>7743</v>
      </c>
      <c r="E34" s="12">
        <v>8250</v>
      </c>
      <c r="F34" s="12">
        <v>9572</v>
      </c>
      <c r="G34" s="12">
        <v>9722</v>
      </c>
      <c r="H34" s="12">
        <v>9690</v>
      </c>
      <c r="I34" s="13">
        <f t="shared" si="5"/>
        <v>8995.4</v>
      </c>
      <c r="J34" s="6" t="s">
        <v>11</v>
      </c>
      <c r="K34" s="6" t="s">
        <v>11</v>
      </c>
      <c r="L34" s="24" t="s">
        <v>11</v>
      </c>
      <c r="M34" s="24" t="s">
        <v>11</v>
      </c>
      <c r="N34" s="73" t="s">
        <v>11</v>
      </c>
      <c r="O34" s="8" t="s">
        <v>11</v>
      </c>
      <c r="P34" s="8" t="s">
        <v>11</v>
      </c>
      <c r="Q34" s="9">
        <f t="shared" si="7"/>
        <v>0.25145292522278184</v>
      </c>
      <c r="R34" s="79" t="s">
        <v>11</v>
      </c>
      <c r="S34" s="58" t="s">
        <v>11</v>
      </c>
    </row>
    <row r="35" spans="2:19">
      <c r="B35" s="131"/>
      <c r="C35" s="107" t="s">
        <v>7</v>
      </c>
      <c r="D35" s="108">
        <v>68622</v>
      </c>
      <c r="E35" s="108">
        <v>64599</v>
      </c>
      <c r="F35" s="108">
        <v>64441</v>
      </c>
      <c r="G35" s="108">
        <v>60660</v>
      </c>
      <c r="H35" s="108">
        <v>55403</v>
      </c>
      <c r="I35" s="109">
        <f t="shared" si="5"/>
        <v>62745</v>
      </c>
      <c r="J35" s="108" t="s">
        <v>11</v>
      </c>
      <c r="K35" s="108" t="s">
        <v>11</v>
      </c>
      <c r="L35" s="110" t="s">
        <v>11</v>
      </c>
      <c r="M35" s="110" t="s">
        <v>11</v>
      </c>
      <c r="N35" s="111" t="s">
        <v>11</v>
      </c>
      <c r="O35" s="110" t="s">
        <v>11</v>
      </c>
      <c r="P35" s="112" t="s">
        <v>11</v>
      </c>
      <c r="Q35" s="112">
        <f t="shared" si="7"/>
        <v>-0.19263501500976363</v>
      </c>
      <c r="R35" s="113" t="s">
        <v>11</v>
      </c>
      <c r="S35" s="114" t="s">
        <v>11</v>
      </c>
    </row>
    <row r="36" spans="2:19">
      <c r="B36" s="124" t="s">
        <v>14</v>
      </c>
      <c r="C36" s="90" t="s">
        <v>4</v>
      </c>
      <c r="D36" s="91">
        <v>3662</v>
      </c>
      <c r="E36" s="91">
        <v>3798</v>
      </c>
      <c r="F36" s="91">
        <v>3708</v>
      </c>
      <c r="G36" s="91">
        <v>3401</v>
      </c>
      <c r="H36" s="91">
        <v>3131</v>
      </c>
      <c r="I36" s="92">
        <f t="shared" si="5"/>
        <v>3540</v>
      </c>
      <c r="J36" s="91" t="s">
        <v>11</v>
      </c>
      <c r="K36" s="91" t="s">
        <v>11</v>
      </c>
      <c r="L36" s="93" t="s">
        <v>11</v>
      </c>
      <c r="M36" s="93" t="s">
        <v>11</v>
      </c>
      <c r="N36" s="94" t="s">
        <v>11</v>
      </c>
      <c r="O36" s="95" t="s">
        <v>11</v>
      </c>
      <c r="P36" s="96" t="s">
        <v>11</v>
      </c>
      <c r="Q36" s="96">
        <f t="shared" si="7"/>
        <v>-0.14500273074822501</v>
      </c>
      <c r="R36" s="97" t="s">
        <v>11</v>
      </c>
      <c r="S36" s="98" t="s">
        <v>11</v>
      </c>
    </row>
    <row r="37" spans="2:19">
      <c r="B37" s="125"/>
      <c r="C37" s="11" t="s">
        <v>5</v>
      </c>
      <c r="D37" s="12">
        <v>2084</v>
      </c>
      <c r="E37" s="12">
        <v>1837</v>
      </c>
      <c r="F37" s="12">
        <v>1592</v>
      </c>
      <c r="G37" s="12">
        <v>1372</v>
      </c>
      <c r="H37" s="12">
        <v>1248</v>
      </c>
      <c r="I37" s="13">
        <f t="shared" si="5"/>
        <v>1626.6</v>
      </c>
      <c r="J37" s="6" t="s">
        <v>11</v>
      </c>
      <c r="K37" s="6" t="s">
        <v>11</v>
      </c>
      <c r="L37" s="24" t="s">
        <v>11</v>
      </c>
      <c r="M37" s="24" t="s">
        <v>11</v>
      </c>
      <c r="N37" s="73" t="s">
        <v>11</v>
      </c>
      <c r="O37" s="8" t="s">
        <v>11</v>
      </c>
      <c r="P37" s="8" t="s">
        <v>11</v>
      </c>
      <c r="Q37" s="9">
        <f t="shared" si="7"/>
        <v>-0.40115163147792704</v>
      </c>
      <c r="R37" s="79" t="s">
        <v>11</v>
      </c>
      <c r="S37" s="58" t="s">
        <v>11</v>
      </c>
    </row>
    <row r="38" spans="2:19">
      <c r="B38" s="125"/>
      <c r="C38" s="11" t="s">
        <v>6</v>
      </c>
      <c r="D38" s="12">
        <v>1578</v>
      </c>
      <c r="E38" s="12">
        <v>1961</v>
      </c>
      <c r="F38" s="12">
        <v>2116</v>
      </c>
      <c r="G38" s="12">
        <v>2029</v>
      </c>
      <c r="H38" s="12">
        <v>1883</v>
      </c>
      <c r="I38" s="13">
        <f t="shared" si="5"/>
        <v>1913.4</v>
      </c>
      <c r="J38" s="6" t="s">
        <v>11</v>
      </c>
      <c r="K38" s="6" t="s">
        <v>11</v>
      </c>
      <c r="L38" s="24" t="s">
        <v>11</v>
      </c>
      <c r="M38" s="24" t="s">
        <v>11</v>
      </c>
      <c r="N38" s="73" t="s">
        <v>11</v>
      </c>
      <c r="O38" s="8" t="s">
        <v>11</v>
      </c>
      <c r="P38" s="8" t="s">
        <v>11</v>
      </c>
      <c r="Q38" s="9">
        <f t="shared" si="7"/>
        <v>0.19328263624841571</v>
      </c>
      <c r="R38" s="79" t="s">
        <v>11</v>
      </c>
      <c r="S38" s="58" t="s">
        <v>11</v>
      </c>
    </row>
    <row r="39" spans="2:19">
      <c r="B39" s="126"/>
      <c r="C39" s="99" t="s">
        <v>7</v>
      </c>
      <c r="D39" s="100">
        <v>24521</v>
      </c>
      <c r="E39" s="100">
        <v>22248</v>
      </c>
      <c r="F39" s="100">
        <v>25916</v>
      </c>
      <c r="G39" s="100">
        <v>26436</v>
      </c>
      <c r="H39" s="100">
        <v>25790</v>
      </c>
      <c r="I39" s="101">
        <f t="shared" si="5"/>
        <v>24982.2</v>
      </c>
      <c r="J39" s="100" t="s">
        <v>11</v>
      </c>
      <c r="K39" s="100" t="s">
        <v>11</v>
      </c>
      <c r="L39" s="102" t="s">
        <v>11</v>
      </c>
      <c r="M39" s="102" t="s">
        <v>11</v>
      </c>
      <c r="N39" s="103" t="s">
        <v>11</v>
      </c>
      <c r="O39" s="102" t="s">
        <v>11</v>
      </c>
      <c r="P39" s="104" t="s">
        <v>11</v>
      </c>
      <c r="Q39" s="104">
        <f t="shared" si="7"/>
        <v>5.1751559887443413E-2</v>
      </c>
      <c r="R39" s="105" t="s">
        <v>11</v>
      </c>
      <c r="S39" s="106" t="s">
        <v>11</v>
      </c>
    </row>
    <row r="40" spans="2:19">
      <c r="B40" s="127" t="s">
        <v>0</v>
      </c>
      <c r="C40" s="82" t="s">
        <v>4</v>
      </c>
      <c r="D40" s="83">
        <f>SUM(D12+D16+D20+D28+D32+D36)</f>
        <v>124555</v>
      </c>
      <c r="E40" s="83">
        <f t="shared" ref="E40:H43" si="8">SUM(E12+E16+E20+E28+E32+E36)</f>
        <v>126884</v>
      </c>
      <c r="F40" s="83">
        <f t="shared" si="8"/>
        <v>130030</v>
      </c>
      <c r="G40" s="83">
        <f t="shared" si="8"/>
        <v>130599</v>
      </c>
      <c r="H40" s="83">
        <f t="shared" si="8"/>
        <v>133024</v>
      </c>
      <c r="I40" s="84">
        <f>AVERAGE(D40:H40)</f>
        <v>129018.4</v>
      </c>
      <c r="J40" s="83">
        <f>SUM(J12+J16+J20+J24)</f>
        <v>134150</v>
      </c>
      <c r="K40" s="83">
        <f>SUM(K12+K16+K20+K24)</f>
        <v>138742</v>
      </c>
      <c r="L40" s="83">
        <f>SUM(L12+L16+L20+L24)</f>
        <v>142540</v>
      </c>
      <c r="M40" s="83">
        <f t="shared" ref="L40:N42" si="9">SUM(M12+M16+M20+M24)</f>
        <v>122081</v>
      </c>
      <c r="N40" s="85">
        <f t="shared" si="9"/>
        <v>139352</v>
      </c>
      <c r="O40" s="86">
        <f>AVERAGE(J40:N40)</f>
        <v>135373</v>
      </c>
      <c r="P40" s="87">
        <f t="shared" ref="P40:P43" si="10">((N40/D40)^(1/9))-1</f>
        <v>1.2550968368922222E-2</v>
      </c>
      <c r="Q40" s="87">
        <f>(H40-D40)/D40</f>
        <v>6.7994058849504241E-2</v>
      </c>
      <c r="R40" s="88">
        <f>(N40-J40)/J40</f>
        <v>3.8777487886694002E-2</v>
      </c>
      <c r="S40" s="89">
        <f>SUM(S12+S16+S20+S24)</f>
        <v>144023</v>
      </c>
    </row>
    <row r="41" spans="2:19">
      <c r="B41" s="127"/>
      <c r="C41" s="33" t="s">
        <v>5</v>
      </c>
      <c r="D41" s="34">
        <f>SUM(D13+D17+D21+D29+D33+D37)</f>
        <v>81056</v>
      </c>
      <c r="E41" s="34">
        <f t="shared" si="8"/>
        <v>80220</v>
      </c>
      <c r="F41" s="34">
        <f t="shared" si="8"/>
        <v>79879</v>
      </c>
      <c r="G41" s="34">
        <f t="shared" si="8"/>
        <v>78955</v>
      </c>
      <c r="H41" s="34">
        <f t="shared" si="8"/>
        <v>79497</v>
      </c>
      <c r="I41" s="35">
        <f t="shared" si="5"/>
        <v>79921.399999999994</v>
      </c>
      <c r="J41" s="34">
        <f t="shared" ref="J41:K43" si="11">SUM(J13+J17+J21+J25)</f>
        <v>78374</v>
      </c>
      <c r="K41" s="34">
        <f t="shared" si="11"/>
        <v>77775</v>
      </c>
      <c r="L41" s="34">
        <f t="shared" si="9"/>
        <v>78674</v>
      </c>
      <c r="M41" s="34">
        <f t="shared" si="9"/>
        <v>67212</v>
      </c>
      <c r="N41" s="66">
        <f t="shared" si="9"/>
        <v>72381</v>
      </c>
      <c r="O41" s="36">
        <f>AVERAGE(J41:N41)</f>
        <v>74883.199999999997</v>
      </c>
      <c r="P41" s="31">
        <f t="shared" si="10"/>
        <v>-1.2498617493118647E-2</v>
      </c>
      <c r="Q41" s="31">
        <f t="shared" ref="Q41:Q43" si="12">(H41-D41)/D41</f>
        <v>-1.9233616265298067E-2</v>
      </c>
      <c r="R41" s="77">
        <f t="shared" ref="R41:R43" si="13">(N41-J41)/J41</f>
        <v>-7.6466685380355726E-2</v>
      </c>
      <c r="S41" s="51">
        <f>SUM(S13+S17+S21+S25)</f>
        <v>74605</v>
      </c>
    </row>
    <row r="42" spans="2:19">
      <c r="B42" s="127"/>
      <c r="C42" s="33" t="s">
        <v>6</v>
      </c>
      <c r="D42" s="34">
        <f>SUM(D14+D18+D22+D30+D34+D38)</f>
        <v>43499</v>
      </c>
      <c r="E42" s="34">
        <f t="shared" si="8"/>
        <v>46664</v>
      </c>
      <c r="F42" s="34">
        <f t="shared" si="8"/>
        <v>50151</v>
      </c>
      <c r="G42" s="34">
        <f t="shared" si="8"/>
        <v>51644</v>
      </c>
      <c r="H42" s="34">
        <f t="shared" si="8"/>
        <v>53527</v>
      </c>
      <c r="I42" s="35">
        <f t="shared" si="5"/>
        <v>49097</v>
      </c>
      <c r="J42" s="34">
        <f t="shared" si="11"/>
        <v>55776</v>
      </c>
      <c r="K42" s="34">
        <f t="shared" si="11"/>
        <v>60967</v>
      </c>
      <c r="L42" s="34">
        <f t="shared" si="9"/>
        <v>63866</v>
      </c>
      <c r="M42" s="34">
        <f t="shared" si="9"/>
        <v>54869</v>
      </c>
      <c r="N42" s="66">
        <f t="shared" si="9"/>
        <v>66971</v>
      </c>
      <c r="O42" s="36">
        <f>AVERAGE(J42:N42)</f>
        <v>60489.8</v>
      </c>
      <c r="P42" s="31">
        <f t="shared" si="10"/>
        <v>4.9114903940700172E-2</v>
      </c>
      <c r="Q42" s="31">
        <f t="shared" si="12"/>
        <v>0.23053403526517852</v>
      </c>
      <c r="R42" s="77">
        <f t="shared" si="13"/>
        <v>0.20071356855995409</v>
      </c>
      <c r="S42" s="51">
        <f>SUM(S14+S18+S22+S26)</f>
        <v>69418</v>
      </c>
    </row>
    <row r="43" spans="2:19" ht="15" thickBot="1">
      <c r="B43" s="128"/>
      <c r="C43" s="59" t="s">
        <v>7</v>
      </c>
      <c r="D43" s="60">
        <f>SUM(D15+D19+D23+D31+D35+D39)</f>
        <v>642296</v>
      </c>
      <c r="E43" s="60">
        <f t="shared" si="8"/>
        <v>633393</v>
      </c>
      <c r="F43" s="60">
        <f t="shared" si="8"/>
        <v>632188</v>
      </c>
      <c r="G43" s="60">
        <f t="shared" si="8"/>
        <v>636917</v>
      </c>
      <c r="H43" s="60">
        <f t="shared" si="8"/>
        <v>644546</v>
      </c>
      <c r="I43" s="61">
        <f t="shared" si="5"/>
        <v>637868</v>
      </c>
      <c r="J43" s="60">
        <f t="shared" si="11"/>
        <v>636972</v>
      </c>
      <c r="K43" s="60">
        <f t="shared" si="11"/>
        <v>646477</v>
      </c>
      <c r="L43" s="60">
        <f>SUM(L15+L19+L23+L27)</f>
        <v>646960</v>
      </c>
      <c r="M43" s="60">
        <f>SUM(M15+M19+M23+M27)</f>
        <v>561650</v>
      </c>
      <c r="N43" s="74">
        <f>SUM(N15+N19+N23+N27)</f>
        <v>593528</v>
      </c>
      <c r="O43" s="62">
        <f>AVERAGE(J43:N43)</f>
        <v>617117.4</v>
      </c>
      <c r="P43" s="63">
        <f t="shared" si="10"/>
        <v>-8.735495883269162E-3</v>
      </c>
      <c r="Q43" s="63">
        <f t="shared" si="12"/>
        <v>3.5030577802134841E-3</v>
      </c>
      <c r="R43" s="81">
        <f t="shared" si="13"/>
        <v>-6.820393989060744E-2</v>
      </c>
      <c r="S43" s="64">
        <f>SUM(S15+S19+S23+S27)</f>
        <v>617600</v>
      </c>
    </row>
    <row r="44" spans="2:19" ht="15" thickTop="1"/>
    <row r="45" spans="2:19">
      <c r="I45" s="25"/>
    </row>
  </sheetData>
  <mergeCells count="8">
    <mergeCell ref="B36:B39"/>
    <mergeCell ref="B40:B43"/>
    <mergeCell ref="B12:B15"/>
    <mergeCell ref="B16:B19"/>
    <mergeCell ref="B20:B23"/>
    <mergeCell ref="B24:B27"/>
    <mergeCell ref="B28:B31"/>
    <mergeCell ref="B32:B35"/>
  </mergeCells>
  <pageMargins left="0.7" right="0.7" top="0.75" bottom="0.75" header="0.3" footer="0.3"/>
  <pageSetup paperSize="9" orientation="portrait" r:id="rId1"/>
  <ignoredErrors>
    <ignoredError sqref="I40:I4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87EDF1CC-2EFD-45C2-8765-4594919C67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F28C3B-C064-45C5-9CEB-AFE3A7ABB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092CED-23B5-4158-A333-5AC9507E5C55}">
  <ds:schemaRefs>
    <ds:schemaRef ds:uri="3b23351c-6ed6-444c-a66b-e3c1876fb1b1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b304e8da-070f-413a-89c8-6e99405170b0"/>
    <ds:schemaRef ds:uri="http://schemas.microsoft.com/sharepoint/v4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2024-04-22T10:34:09Z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