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15" documentId="11_F26E84CBA523A22598997A7C81BCC8BC26F3263D" xr6:coauthVersionLast="47" xr6:coauthVersionMax="47" xr10:uidLastSave="{B63224D3-91D7-4B25-909D-F4BFBFB79DD2}"/>
  <bookViews>
    <workbookView xWindow="-120" yWindow="-120" windowWidth="38640" windowHeight="21240" xr2:uid="{00000000-000D-0000-FFFF-FFFF00000000}"/>
  </bookViews>
  <sheets>
    <sheet name="Data" sheetId="1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1" i="15" l="1"/>
  <c r="Q24" i="15"/>
  <c r="P18" i="15"/>
  <c r="I22" i="15" l="1"/>
  <c r="N14" i="15" l="1"/>
  <c r="M34" i="15"/>
  <c r="M33" i="15"/>
  <c r="M23" i="15"/>
  <c r="N23" i="15"/>
  <c r="M20" i="15"/>
  <c r="N20" i="15"/>
  <c r="M17" i="15"/>
  <c r="N17" i="15"/>
  <c r="M14" i="15"/>
  <c r="L34" i="15"/>
  <c r="L33" i="15"/>
  <c r="L23" i="15"/>
  <c r="L20" i="15"/>
  <c r="L17" i="15"/>
  <c r="L14" i="15"/>
  <c r="K34" i="15"/>
  <c r="J34" i="15"/>
  <c r="K33" i="15"/>
  <c r="J33" i="15"/>
  <c r="K23" i="15"/>
  <c r="J23" i="15"/>
  <c r="K20" i="15"/>
  <c r="J20" i="15"/>
  <c r="K17" i="15"/>
  <c r="J17" i="15"/>
  <c r="K14" i="15"/>
  <c r="J14" i="15"/>
  <c r="H34" i="15"/>
  <c r="G34" i="15"/>
  <c r="H33" i="15"/>
  <c r="G33" i="15"/>
  <c r="H32" i="15"/>
  <c r="G32" i="15"/>
  <c r="H29" i="15"/>
  <c r="G29" i="15"/>
  <c r="H26" i="15"/>
  <c r="G26" i="15"/>
  <c r="H23" i="15"/>
  <c r="G23" i="15"/>
  <c r="H20" i="15"/>
  <c r="G20" i="15"/>
  <c r="H17" i="15"/>
  <c r="G17" i="15"/>
  <c r="H14" i="15"/>
  <c r="G14" i="15"/>
  <c r="F34" i="15"/>
  <c r="E34" i="15"/>
  <c r="D34" i="15"/>
  <c r="F33" i="15"/>
  <c r="E33" i="15"/>
  <c r="D33" i="15"/>
  <c r="F32" i="15"/>
  <c r="E32" i="15"/>
  <c r="D32" i="15"/>
  <c r="F29" i="15"/>
  <c r="E29" i="15"/>
  <c r="D29" i="15"/>
  <c r="F26" i="15"/>
  <c r="E26" i="15"/>
  <c r="D26" i="15"/>
  <c r="F23" i="15"/>
  <c r="E23" i="15"/>
  <c r="D23" i="15"/>
  <c r="F20" i="15"/>
  <c r="E20" i="15"/>
  <c r="D20" i="15"/>
  <c r="F17" i="15"/>
  <c r="E17" i="15"/>
  <c r="D17" i="15"/>
  <c r="F14" i="15"/>
  <c r="E14" i="15"/>
  <c r="D14" i="15"/>
  <c r="G35" i="15" l="1"/>
  <c r="D35" i="15"/>
  <c r="J35" i="15"/>
  <c r="E35" i="15"/>
  <c r="M35" i="15"/>
  <c r="H35" i="15"/>
  <c r="K35" i="15"/>
  <c r="L35" i="15"/>
  <c r="F35" i="15"/>
  <c r="P13" i="15"/>
  <c r="P12" i="15"/>
  <c r="S34" i="15" l="1"/>
  <c r="N34" i="15"/>
  <c r="O34" i="15"/>
  <c r="S33" i="15"/>
  <c r="N33" i="15"/>
  <c r="Q31" i="15"/>
  <c r="I31" i="15"/>
  <c r="Q30" i="15"/>
  <c r="I30" i="15"/>
  <c r="Q28" i="15"/>
  <c r="I28" i="15"/>
  <c r="Q27" i="15"/>
  <c r="I27" i="15"/>
  <c r="Q25" i="15"/>
  <c r="I25" i="15"/>
  <c r="I24" i="15"/>
  <c r="S23" i="15"/>
  <c r="O22" i="15"/>
  <c r="O21" i="15"/>
  <c r="I21" i="15"/>
  <c r="S20" i="15"/>
  <c r="R19" i="15"/>
  <c r="Q19" i="15"/>
  <c r="P19" i="15"/>
  <c r="O19" i="15"/>
  <c r="I19" i="15"/>
  <c r="R18" i="15"/>
  <c r="Q18" i="15"/>
  <c r="O18" i="15"/>
  <c r="I18" i="15"/>
  <c r="S17" i="15"/>
  <c r="R16" i="15"/>
  <c r="Q16" i="15"/>
  <c r="P16" i="15"/>
  <c r="O16" i="15"/>
  <c r="I16" i="15"/>
  <c r="R15" i="15"/>
  <c r="Q15" i="15"/>
  <c r="P15" i="15"/>
  <c r="O15" i="15"/>
  <c r="I15" i="15"/>
  <c r="S14" i="15"/>
  <c r="R13" i="15"/>
  <c r="Q13" i="15"/>
  <c r="O13" i="15"/>
  <c r="I13" i="15"/>
  <c r="R12" i="15"/>
  <c r="Q12" i="15"/>
  <c r="O12" i="15"/>
  <c r="I12" i="15"/>
  <c r="O14" i="15" l="1"/>
  <c r="I29" i="15"/>
  <c r="I26" i="15"/>
  <c r="O17" i="15"/>
  <c r="Q34" i="15"/>
  <c r="O23" i="15"/>
  <c r="I23" i="15"/>
  <c r="I32" i="15"/>
  <c r="O20" i="15"/>
  <c r="I20" i="15"/>
  <c r="I17" i="15"/>
  <c r="Q33" i="15"/>
  <c r="S35" i="15"/>
  <c r="R33" i="15"/>
  <c r="P33" i="15"/>
  <c r="I34" i="15"/>
  <c r="I33" i="15"/>
  <c r="P34" i="15"/>
  <c r="I14" i="15"/>
  <c r="R34" i="15"/>
  <c r="N35" i="15"/>
  <c r="O33" i="15"/>
  <c r="O35" i="15" s="1"/>
  <c r="I35" i="15" l="1"/>
</calcChain>
</file>

<file path=xl/sharedStrings.xml><?xml version="1.0" encoding="utf-8"?>
<sst xmlns="http://schemas.openxmlformats.org/spreadsheetml/2006/main" count="127" uniqueCount="27">
  <si>
    <t>TOTAL</t>
  </si>
  <si>
    <t>Etablis-
sements</t>
  </si>
  <si>
    <t>Indicateurs</t>
  </si>
  <si>
    <t>CHdN</t>
  </si>
  <si>
    <t>CHL</t>
  </si>
  <si>
    <t>CHEM</t>
  </si>
  <si>
    <t>HRS</t>
  </si>
  <si>
    <t>NA</t>
  </si>
  <si>
    <t>CHK</t>
  </si>
  <si>
    <t>ZITHA</t>
  </si>
  <si>
    <t>CSM</t>
  </si>
  <si>
    <t>Source : données IGSS / Traitement : Observatoire national de la santé</t>
  </si>
  <si>
    <t>Nbre d'ESMJ + PSA</t>
  </si>
  <si>
    <t>Total séjours</t>
  </si>
  <si>
    <t>% du total des séjours</t>
  </si>
  <si>
    <t>Périmètre d'inclusion : activité opposable, résidents et non-résidents, centres hospitaliers, hors activité de rééducation, hospitalisation de jour (ESMJ+PSA)</t>
  </si>
  <si>
    <t>Unités : Nombre d'hospitalisations de jour</t>
  </si>
  <si>
    <t xml:space="preserve">Remarque : Les données entre [] correspondent à des sommes fictives car la fusion des HRS n'avait pas encore eu lieu. </t>
  </si>
  <si>
    <t>Tableau : Evolution des hospitalisations de jour, par établissement, 2012-2022</t>
  </si>
  <si>
    <t>Référence : Carte sanitaire 2023</t>
  </si>
  <si>
    <t>Années de référence : 2012-2022</t>
  </si>
  <si>
    <t>Moy. 
2012-16</t>
  </si>
  <si>
    <t>Moy.
2017-21</t>
  </si>
  <si>
    <t>Croissance 
ann. moy. 2012 - 21</t>
  </si>
  <si>
    <t>Evol.
2012-16</t>
  </si>
  <si>
    <t>Evol.
2017-21</t>
  </si>
  <si>
    <t>2022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</si>
</sst>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#,##0.0"/>
    <numFmt numFmtId="168" formatCode="[&gt;=0]\+0.0%;[&lt;0]\-0.0%"/>
    <numFmt numFmtId="169" formatCode="&quot;[&quot;#,##0&quot;]&quot;;&quot;[-&quot;#,##0&quot;]&quot;"/>
    <numFmt numFmtId="170" formatCode="&quot;[&quot;#,###.#&quot;]&quot;;&quot;[-&quot;#,###.#&quot;]&quot;"/>
    <numFmt numFmtId="171" formatCode="[&gt;=0]\+0.0%&quot;*&quot;;[&lt;0]\-0.0%&quot;*&quot;"/>
    <numFmt numFmtId="172" formatCode="&quot;[&quot;0.0%&quot;]&quot;"/>
    <numFmt numFmtId="173" formatCode="&quot;[&quot;#,##0.0&quot;]&quot;;&quot;[-&quot;#,##0.0&quot;]&quot;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theme="0"/>
      <name val="HelveticaNeueLT Std"/>
      <family val="2"/>
    </font>
    <font>
      <b/>
      <sz val="10"/>
      <color theme="0"/>
      <name val="HelveticaNeueLT Std"/>
      <family val="2"/>
    </font>
    <font>
      <b/>
      <sz val="9"/>
      <color theme="1"/>
      <name val="HelveticaNeueLT Std"/>
      <family val="2"/>
    </font>
    <font>
      <i/>
      <sz val="9"/>
      <color theme="1"/>
      <name val="HelveticaNeueLT Std"/>
      <family val="2"/>
    </font>
    <font>
      <b/>
      <sz val="11"/>
      <color theme="1"/>
      <name val="HelveticaNeueLT Std"/>
      <family val="2"/>
    </font>
    <font>
      <b/>
      <i/>
      <sz val="9"/>
      <color theme="1"/>
      <name val="HelveticaNeueLT Std"/>
      <family val="2"/>
    </font>
    <font>
      <sz val="11"/>
      <color rgb="FFFF0000"/>
      <name val="HelveticaNeueLT Std"/>
      <family val="2"/>
    </font>
    <font>
      <i/>
      <sz val="1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rgb="FF8497B0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rgb="FF8497B0"/>
      </bottom>
      <diagonal/>
    </border>
    <border>
      <left/>
      <right/>
      <top style="thick">
        <color auto="1"/>
      </top>
      <bottom style="medium">
        <color rgb="FF8497B0"/>
      </bottom>
      <diagonal/>
    </border>
    <border>
      <left/>
      <right style="thick">
        <color auto="1"/>
      </right>
      <top style="thick">
        <color auto="1"/>
      </top>
      <bottom style="medium">
        <color rgb="FF8497B0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ck">
        <color auto="1"/>
      </right>
      <top style="dotted">
        <color theme="1"/>
      </top>
      <bottom/>
      <diagonal/>
    </border>
    <border>
      <left style="thick">
        <color auto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thick">
        <color auto="1"/>
      </right>
      <top/>
      <bottom style="dotted">
        <color theme="1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ck">
        <color auto="1"/>
      </right>
      <top style="dotted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rgb="FF8497B0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dotted">
        <color theme="1"/>
      </bottom>
      <diagonal/>
    </border>
    <border>
      <left/>
      <right style="thin">
        <color auto="1"/>
      </right>
      <top style="dotted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Fill="1"/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8" fontId="12" fillId="0" borderId="0" xfId="7" applyNumberFormat="1" applyFont="1" applyFill="1" applyBorder="1" applyAlignment="1">
      <alignment horizontal="center"/>
    </xf>
    <xf numFmtId="168" fontId="7" fillId="0" borderId="0" xfId="7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64" fontId="12" fillId="0" borderId="0" xfId="7" applyNumberFormat="1" applyFont="1" applyFill="1" applyBorder="1" applyAlignment="1">
      <alignment horizontal="center"/>
    </xf>
    <xf numFmtId="164" fontId="12" fillId="0" borderId="3" xfId="7" applyNumberFormat="1" applyFont="1" applyFill="1" applyBorder="1" applyAlignment="1">
      <alignment horizontal="center"/>
    </xf>
    <xf numFmtId="169" fontId="7" fillId="0" borderId="0" xfId="7" applyNumberFormat="1" applyFont="1" applyFill="1" applyBorder="1" applyAlignment="1">
      <alignment horizontal="center"/>
    </xf>
    <xf numFmtId="3" fontId="7" fillId="0" borderId="0" xfId="7" applyNumberFormat="1" applyFont="1" applyFill="1" applyBorder="1" applyAlignment="1">
      <alignment horizontal="center"/>
    </xf>
    <xf numFmtId="167" fontId="7" fillId="0" borderId="0" xfId="7" applyNumberFormat="1" applyFont="1" applyFill="1" applyBorder="1" applyAlignment="1">
      <alignment horizontal="center"/>
    </xf>
    <xf numFmtId="171" fontId="7" fillId="0" borderId="0" xfId="7" applyNumberFormat="1" applyFont="1" applyFill="1" applyBorder="1" applyAlignment="1">
      <alignment horizontal="center"/>
    </xf>
    <xf numFmtId="1" fontId="7" fillId="0" borderId="0" xfId="7" applyNumberFormat="1" applyFont="1" applyFill="1" applyBorder="1" applyAlignment="1">
      <alignment horizontal="center"/>
    </xf>
    <xf numFmtId="1" fontId="7" fillId="0" borderId="3" xfId="7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2" xfId="0" applyNumberFormat="1" applyFont="1" applyFill="1" applyBorder="1"/>
    <xf numFmtId="164" fontId="7" fillId="0" borderId="0" xfId="7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7" fillId="3" borderId="0" xfId="0" applyFont="1" applyFill="1" applyBorder="1"/>
    <xf numFmtId="3" fontId="7" fillId="3" borderId="0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167" fontId="7" fillId="3" borderId="0" xfId="0" applyNumberFormat="1" applyFont="1" applyFill="1" applyBorder="1" applyAlignment="1">
      <alignment horizontal="center"/>
    </xf>
    <xf numFmtId="168" fontId="12" fillId="3" borderId="0" xfId="7" applyNumberFormat="1" applyFont="1" applyFill="1" applyBorder="1" applyAlignment="1">
      <alignment horizontal="center"/>
    </xf>
    <xf numFmtId="168" fontId="7" fillId="3" borderId="0" xfId="7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164" fontId="12" fillId="3" borderId="0" xfId="7" applyNumberFormat="1" applyFont="1" applyFill="1" applyBorder="1" applyAlignment="1">
      <alignment horizontal="center"/>
    </xf>
    <xf numFmtId="164" fontId="12" fillId="3" borderId="3" xfId="7" applyNumberFormat="1" applyFont="1" applyFill="1" applyBorder="1" applyAlignment="1">
      <alignment horizontal="center"/>
    </xf>
    <xf numFmtId="3" fontId="7" fillId="3" borderId="0" xfId="7" applyNumberFormat="1" applyFont="1" applyFill="1" applyBorder="1" applyAlignment="1">
      <alignment horizontal="center"/>
    </xf>
    <xf numFmtId="167" fontId="7" fillId="3" borderId="0" xfId="7" applyNumberFormat="1" applyFont="1" applyFill="1" applyBorder="1" applyAlignment="1">
      <alignment horizontal="center"/>
    </xf>
    <xf numFmtId="0" fontId="11" fillId="3" borderId="0" xfId="0" applyFont="1" applyFill="1" applyBorder="1"/>
    <xf numFmtId="3" fontId="11" fillId="3" borderId="0" xfId="0" applyNumberFormat="1" applyFont="1" applyFill="1" applyBorder="1" applyAlignment="1">
      <alignment horizontal="center"/>
    </xf>
    <xf numFmtId="167" fontId="11" fillId="3" borderId="0" xfId="0" applyNumberFormat="1" applyFont="1" applyFill="1" applyBorder="1" applyAlignment="1">
      <alignment horizontal="center"/>
    </xf>
    <xf numFmtId="168" fontId="11" fillId="3" borderId="0" xfId="7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/>
    </xf>
    <xf numFmtId="164" fontId="12" fillId="3" borderId="8" xfId="7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164" fontId="12" fillId="0" borderId="8" xfId="7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left" vertical="top"/>
    </xf>
    <xf numFmtId="3" fontId="7" fillId="3" borderId="8" xfId="7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vertical="top"/>
    </xf>
    <xf numFmtId="3" fontId="7" fillId="0" borderId="8" xfId="7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7" applyNumberFormat="1" applyFont="1" applyFill="1" applyBorder="1" applyAlignment="1">
      <alignment horizontal="center"/>
    </xf>
    <xf numFmtId="3" fontId="11" fillId="3" borderId="8" xfId="0" applyNumberFormat="1" applyFont="1" applyFill="1" applyBorder="1" applyAlignment="1">
      <alignment horizontal="center"/>
    </xf>
    <xf numFmtId="0" fontId="11" fillId="3" borderId="10" xfId="0" applyFont="1" applyFill="1" applyBorder="1"/>
    <xf numFmtId="164" fontId="14" fillId="3" borderId="10" xfId="7" applyNumberFormat="1" applyFont="1" applyFill="1" applyBorder="1" applyAlignment="1">
      <alignment horizontal="center"/>
    </xf>
    <xf numFmtId="168" fontId="11" fillId="3" borderId="10" xfId="7" applyNumberFormat="1" applyFont="1" applyFill="1" applyBorder="1" applyAlignment="1">
      <alignment horizontal="center"/>
    </xf>
    <xf numFmtId="0" fontId="11" fillId="3" borderId="12" xfId="0" applyFont="1" applyFill="1" applyBorder="1"/>
    <xf numFmtId="3" fontId="11" fillId="3" borderId="12" xfId="0" applyNumberFormat="1" applyFont="1" applyFill="1" applyBorder="1" applyAlignment="1">
      <alignment horizontal="center"/>
    </xf>
    <xf numFmtId="167" fontId="11" fillId="3" borderId="12" xfId="0" applyNumberFormat="1" applyFont="1" applyFill="1" applyBorder="1" applyAlignment="1">
      <alignment horizontal="center"/>
    </xf>
    <xf numFmtId="168" fontId="11" fillId="3" borderId="12" xfId="7" applyNumberFormat="1" applyFont="1" applyFill="1" applyBorder="1" applyAlignment="1">
      <alignment horizontal="center"/>
    </xf>
    <xf numFmtId="3" fontId="11" fillId="3" borderId="13" xfId="0" applyNumberFormat="1" applyFont="1" applyFill="1" applyBorder="1" applyAlignment="1">
      <alignment horizontal="center"/>
    </xf>
    <xf numFmtId="0" fontId="7" fillId="0" borderId="15" xfId="0" applyFont="1" applyFill="1" applyBorder="1"/>
    <xf numFmtId="3" fontId="7" fillId="0" borderId="15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67" fontId="7" fillId="0" borderId="15" xfId="0" applyNumberFormat="1" applyFont="1" applyFill="1" applyBorder="1" applyAlignment="1">
      <alignment horizontal="center"/>
    </xf>
    <xf numFmtId="168" fontId="7" fillId="0" borderId="15" xfId="7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8" xfId="0" applyFont="1" applyFill="1" applyBorder="1"/>
    <xf numFmtId="164" fontId="12" fillId="0" borderId="18" xfId="7" applyNumberFormat="1" applyFont="1" applyFill="1" applyBorder="1" applyAlignment="1">
      <alignment horizontal="center"/>
    </xf>
    <xf numFmtId="164" fontId="7" fillId="0" borderId="18" xfId="7" applyNumberFormat="1" applyFont="1" applyFill="1" applyBorder="1" applyAlignment="1">
      <alignment horizontal="center"/>
    </xf>
    <xf numFmtId="168" fontId="7" fillId="0" borderId="18" xfId="7" applyNumberFormat="1" applyFont="1" applyFill="1" applyBorder="1" applyAlignment="1">
      <alignment horizontal="center"/>
    </xf>
    <xf numFmtId="164" fontId="7" fillId="0" borderId="19" xfId="7" applyNumberFormat="1" applyFont="1" applyFill="1" applyBorder="1" applyAlignment="1">
      <alignment horizontal="center"/>
    </xf>
    <xf numFmtId="172" fontId="12" fillId="0" borderId="0" xfId="7" applyNumberFormat="1" applyFont="1" applyFill="1" applyBorder="1" applyAlignment="1">
      <alignment horizontal="center"/>
    </xf>
    <xf numFmtId="0" fontId="7" fillId="0" borderId="21" xfId="0" applyFont="1" applyFill="1" applyBorder="1"/>
    <xf numFmtId="3" fontId="7" fillId="0" borderId="21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67" fontId="7" fillId="0" borderId="21" xfId="0" applyNumberFormat="1" applyFont="1" applyFill="1" applyBorder="1" applyAlignment="1">
      <alignment horizontal="center"/>
    </xf>
    <xf numFmtId="168" fontId="7" fillId="0" borderId="21" xfId="7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4" fontId="14" fillId="3" borderId="23" xfId="7" applyNumberFormat="1" applyFont="1" applyFill="1" applyBorder="1" applyAlignment="1">
      <alignment horizontal="center"/>
    </xf>
    <xf numFmtId="168" fontId="7" fillId="3" borderId="3" xfId="7" applyNumberFormat="1" applyFont="1" applyFill="1" applyBorder="1" applyAlignment="1">
      <alignment horizontal="center"/>
    </xf>
    <xf numFmtId="168" fontId="7" fillId="0" borderId="3" xfId="7" applyNumberFormat="1" applyFont="1" applyFill="1" applyBorder="1" applyAlignment="1">
      <alignment horizontal="center"/>
    </xf>
    <xf numFmtId="171" fontId="7" fillId="0" borderId="3" xfId="7" applyNumberFormat="1" applyFont="1" applyFill="1" applyBorder="1" applyAlignment="1">
      <alignment horizontal="center"/>
    </xf>
    <xf numFmtId="168" fontId="7" fillId="0" borderId="25" xfId="7" applyNumberFormat="1" applyFont="1" applyFill="1" applyBorder="1" applyAlignment="1">
      <alignment horizontal="center"/>
    </xf>
    <xf numFmtId="168" fontId="7" fillId="0" borderId="26" xfId="7" applyNumberFormat="1" applyFont="1" applyFill="1" applyBorder="1" applyAlignment="1">
      <alignment horizontal="center"/>
    </xf>
    <xf numFmtId="168" fontId="7" fillId="0" borderId="27" xfId="7" applyNumberFormat="1" applyFont="1" applyFill="1" applyBorder="1" applyAlignment="1">
      <alignment horizontal="center"/>
    </xf>
    <xf numFmtId="168" fontId="11" fillId="3" borderId="28" xfId="7" applyNumberFormat="1" applyFont="1" applyFill="1" applyBorder="1" applyAlignment="1">
      <alignment horizontal="center"/>
    </xf>
    <xf numFmtId="168" fontId="11" fillId="3" borderId="3" xfId="7" applyNumberFormat="1" applyFont="1" applyFill="1" applyBorder="1" applyAlignment="1">
      <alignment horizontal="center"/>
    </xf>
    <xf numFmtId="168" fontId="11" fillId="3" borderId="29" xfId="7" applyNumberFormat="1" applyFont="1" applyFill="1" applyBorder="1" applyAlignment="1">
      <alignment horizontal="center"/>
    </xf>
    <xf numFmtId="3" fontId="7" fillId="3" borderId="3" xfId="7" applyNumberFormat="1" applyFont="1" applyFill="1" applyBorder="1" applyAlignment="1">
      <alignment horizontal="center"/>
    </xf>
    <xf numFmtId="3" fontId="7" fillId="0" borderId="3" xfId="7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7" fillId="0" borderId="3" xfId="7" applyNumberFormat="1" applyFont="1" applyFill="1" applyBorder="1" applyAlignment="1">
      <alignment horizontal="center"/>
    </xf>
    <xf numFmtId="3" fontId="11" fillId="3" borderId="3" xfId="0" applyNumberFormat="1" applyFont="1" applyFill="1" applyBorder="1" applyAlignment="1">
      <alignment horizontal="center"/>
    </xf>
    <xf numFmtId="164" fontId="14" fillId="3" borderId="29" xfId="7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164" fontId="7" fillId="0" borderId="26" xfId="7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3" fontId="11" fillId="3" borderId="28" xfId="0" applyNumberFormat="1" applyFont="1" applyFill="1" applyBorder="1" applyAlignment="1">
      <alignment horizontal="center"/>
    </xf>
    <xf numFmtId="167" fontId="7" fillId="3" borderId="3" xfId="0" applyNumberFormat="1" applyFont="1" applyFill="1" applyBorder="1" applyAlignment="1">
      <alignment horizontal="center"/>
    </xf>
    <xf numFmtId="167" fontId="7" fillId="0" borderId="3" xfId="0" applyNumberFormat="1" applyFont="1" applyFill="1" applyBorder="1" applyAlignment="1">
      <alignment horizontal="center"/>
    </xf>
    <xf numFmtId="167" fontId="7" fillId="3" borderId="3" xfId="7" applyNumberFormat="1" applyFont="1" applyFill="1" applyBorder="1" applyAlignment="1">
      <alignment horizontal="center"/>
    </xf>
    <xf numFmtId="170" fontId="7" fillId="0" borderId="3" xfId="7" applyNumberFormat="1" applyFont="1" applyFill="1" applyBorder="1" applyAlignment="1">
      <alignment horizontal="center"/>
    </xf>
    <xf numFmtId="172" fontId="12" fillId="0" borderId="3" xfId="7" applyNumberFormat="1" applyFont="1" applyFill="1" applyBorder="1" applyAlignment="1">
      <alignment horizontal="center"/>
    </xf>
    <xf numFmtId="167" fontId="7" fillId="0" borderId="25" xfId="0" applyNumberFormat="1" applyFont="1" applyFill="1" applyBorder="1" applyAlignment="1">
      <alignment horizontal="center"/>
    </xf>
    <xf numFmtId="164" fontId="12" fillId="0" borderId="26" xfId="7" applyNumberFormat="1" applyFont="1" applyFill="1" applyBorder="1" applyAlignment="1">
      <alignment horizontal="center"/>
    </xf>
    <xf numFmtId="167" fontId="7" fillId="0" borderId="27" xfId="0" applyNumberFormat="1" applyFont="1" applyFill="1" applyBorder="1" applyAlignment="1">
      <alignment horizontal="center"/>
    </xf>
    <xf numFmtId="167" fontId="11" fillId="3" borderId="28" xfId="0" applyNumberFormat="1" applyFont="1" applyFill="1" applyBorder="1" applyAlignment="1">
      <alignment horizontal="center"/>
    </xf>
    <xf numFmtId="167" fontId="11" fillId="3" borderId="3" xfId="0" applyNumberFormat="1" applyFont="1" applyFill="1" applyBorder="1" applyAlignment="1">
      <alignment horizontal="center"/>
    </xf>
    <xf numFmtId="173" fontId="7" fillId="0" borderId="3" xfId="7" applyNumberFormat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left" vertical="top"/>
    </xf>
    <xf numFmtId="0" fontId="11" fillId="3" borderId="7" xfId="0" applyFont="1" applyFill="1" applyBorder="1" applyAlignment="1">
      <alignment horizontal="left" vertical="top"/>
    </xf>
    <xf numFmtId="0" fontId="11" fillId="3" borderId="9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horizontal="left" vertical="top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E0E0E0"/>
      <color rgb="FF009696"/>
      <color rgb="FF44546A"/>
      <color rgb="FF95B3D7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C38"/>
  <sheetViews>
    <sheetView showGridLines="0" tabSelected="1" zoomScaleNormal="100" workbookViewId="0">
      <selection activeCell="X27" sqref="X27"/>
    </sheetView>
  </sheetViews>
  <sheetFormatPr baseColWidth="10" defaultColWidth="9.28515625" defaultRowHeight="14.25"/>
  <cols>
    <col min="1" max="2" width="9.28515625" style="2"/>
    <col min="3" max="3" width="18" style="2" customWidth="1"/>
    <col min="4" max="8" width="8.7109375" style="2" hidden="1" customWidth="1"/>
    <col min="9" max="9" width="10.140625" style="2" bestFit="1" customWidth="1"/>
    <col min="10" max="15" width="9.28515625" style="2"/>
    <col min="16" max="16" width="11.28515625" style="2" customWidth="1"/>
    <col min="17" max="16384" width="9.28515625" style="2"/>
  </cols>
  <sheetData>
    <row r="2" spans="2:29">
      <c r="B2" s="1" t="s">
        <v>18</v>
      </c>
    </row>
    <row r="3" spans="2:29">
      <c r="B3" s="3"/>
    </row>
    <row r="4" spans="2:29">
      <c r="B4" s="3" t="s">
        <v>19</v>
      </c>
    </row>
    <row r="5" spans="2:29">
      <c r="B5" s="4" t="s">
        <v>11</v>
      </c>
    </row>
    <row r="6" spans="2:29">
      <c r="B6" s="3" t="s">
        <v>20</v>
      </c>
    </row>
    <row r="7" spans="2:29">
      <c r="B7" s="3" t="s">
        <v>15</v>
      </c>
    </row>
    <row r="8" spans="2:29">
      <c r="B8" s="3" t="s">
        <v>16</v>
      </c>
    </row>
    <row r="9" spans="2:29">
      <c r="B9" s="3" t="s">
        <v>17</v>
      </c>
    </row>
    <row r="10" spans="2:29" ht="15" thickBot="1"/>
    <row r="11" spans="2:29" ht="36.75" customHeight="1" thickTop="1" thickBot="1">
      <c r="B11" s="41" t="s">
        <v>1</v>
      </c>
      <c r="C11" s="42" t="s">
        <v>2</v>
      </c>
      <c r="D11" s="43">
        <v>2012</v>
      </c>
      <c r="E11" s="43">
        <v>2013</v>
      </c>
      <c r="F11" s="43">
        <v>2014</v>
      </c>
      <c r="G11" s="43">
        <v>2015</v>
      </c>
      <c r="H11" s="43">
        <v>2016</v>
      </c>
      <c r="I11" s="112" t="s">
        <v>21</v>
      </c>
      <c r="J11" s="43">
        <v>2017</v>
      </c>
      <c r="K11" s="43">
        <v>2018</v>
      </c>
      <c r="L11" s="43">
        <v>2019</v>
      </c>
      <c r="M11" s="43">
        <v>2020</v>
      </c>
      <c r="N11" s="113">
        <v>2021</v>
      </c>
      <c r="O11" s="114" t="s">
        <v>22</v>
      </c>
      <c r="P11" s="114" t="s">
        <v>23</v>
      </c>
      <c r="Q11" s="114" t="s">
        <v>24</v>
      </c>
      <c r="R11" s="112" t="s">
        <v>25</v>
      </c>
      <c r="S11" s="115" t="s">
        <v>26</v>
      </c>
    </row>
    <row r="12" spans="2:29">
      <c r="B12" s="117" t="s">
        <v>3</v>
      </c>
      <c r="C12" s="26" t="s">
        <v>12</v>
      </c>
      <c r="D12" s="27">
        <v>6016</v>
      </c>
      <c r="E12" s="27">
        <v>6651</v>
      </c>
      <c r="F12" s="27">
        <v>6610</v>
      </c>
      <c r="G12" s="27">
        <v>6508</v>
      </c>
      <c r="H12" s="27">
        <v>6970</v>
      </c>
      <c r="I12" s="101">
        <f>AVERAGE(D12:H12)</f>
        <v>6551</v>
      </c>
      <c r="J12" s="27">
        <v>7221</v>
      </c>
      <c r="K12" s="27">
        <v>7381</v>
      </c>
      <c r="L12" s="28">
        <v>7890</v>
      </c>
      <c r="M12" s="27">
        <v>6313</v>
      </c>
      <c r="N12" s="32">
        <v>8323</v>
      </c>
      <c r="O12" s="29">
        <f>AVERAGE(J12:N12)</f>
        <v>7425.6</v>
      </c>
      <c r="P12" s="30">
        <f>((N12/D12)^(1/9))-1</f>
        <v>3.6724979932330593E-2</v>
      </c>
      <c r="Q12" s="31">
        <f>(H12-D12)/D12</f>
        <v>0.15857712765957446</v>
      </c>
      <c r="R12" s="82">
        <f>(N12-J12)/J12</f>
        <v>0.15261044176706828</v>
      </c>
      <c r="S12" s="44">
        <v>8498</v>
      </c>
      <c r="V12" s="5"/>
      <c r="W12" s="5"/>
      <c r="X12" s="5"/>
      <c r="Y12" s="5"/>
      <c r="Z12" s="5"/>
      <c r="AA12" s="5"/>
      <c r="AB12" s="5"/>
      <c r="AC12" s="5"/>
    </row>
    <row r="13" spans="2:29" hidden="1">
      <c r="B13" s="117"/>
      <c r="C13" s="26" t="s">
        <v>13</v>
      </c>
      <c r="D13" s="27">
        <v>18492</v>
      </c>
      <c r="E13" s="27">
        <v>18876</v>
      </c>
      <c r="F13" s="27">
        <v>18644</v>
      </c>
      <c r="G13" s="27">
        <v>18538</v>
      </c>
      <c r="H13" s="27">
        <v>19335</v>
      </c>
      <c r="I13" s="101">
        <f>AVERAGE(D13:H13)</f>
        <v>18777</v>
      </c>
      <c r="J13" s="27">
        <v>19300</v>
      </c>
      <c r="K13" s="27">
        <v>19044</v>
      </c>
      <c r="L13" s="27">
        <v>19752</v>
      </c>
      <c r="M13" s="27">
        <v>16454</v>
      </c>
      <c r="N13" s="32">
        <v>19407</v>
      </c>
      <c r="O13" s="29">
        <f>AVERAGE(J13:N13)</f>
        <v>18791.400000000001</v>
      </c>
      <c r="P13" s="30">
        <f>((N13/D13)^(1/9))-1</f>
        <v>5.3806036882304564E-3</v>
      </c>
      <c r="Q13" s="31">
        <f>(H13-D13)/D13</f>
        <v>4.5587280986372485E-2</v>
      </c>
      <c r="R13" s="82">
        <f>(N13-J13)/J13</f>
        <v>5.5440414507772024E-3</v>
      </c>
      <c r="S13" s="44">
        <v>19596</v>
      </c>
      <c r="V13" s="5"/>
      <c r="W13" s="5"/>
      <c r="X13" s="5"/>
      <c r="Y13" s="5"/>
      <c r="Z13" s="5"/>
      <c r="AA13" s="5"/>
      <c r="AB13" s="5"/>
      <c r="AC13" s="5"/>
    </row>
    <row r="14" spans="2:29">
      <c r="B14" s="117"/>
      <c r="C14" s="26" t="s">
        <v>14</v>
      </c>
      <c r="D14" s="33">
        <f t="shared" ref="D14:H14" si="0">D12/D13</f>
        <v>0.3253298723772442</v>
      </c>
      <c r="E14" s="33">
        <f t="shared" si="0"/>
        <v>0.3523521932612842</v>
      </c>
      <c r="F14" s="33">
        <f t="shared" si="0"/>
        <v>0.35453765286419225</v>
      </c>
      <c r="G14" s="33">
        <f t="shared" si="0"/>
        <v>0.35106268205847446</v>
      </c>
      <c r="H14" s="33">
        <f t="shared" si="0"/>
        <v>0.36048616498577707</v>
      </c>
      <c r="I14" s="34">
        <f>I12/I13</f>
        <v>0.34888427331309579</v>
      </c>
      <c r="J14" s="33">
        <f>J12/J13</f>
        <v>0.37414507772020728</v>
      </c>
      <c r="K14" s="33">
        <f t="shared" ref="K14:N14" si="1">K12/K13</f>
        <v>0.38757613946649866</v>
      </c>
      <c r="L14" s="33">
        <f t="shared" si="1"/>
        <v>0.39945321992709598</v>
      </c>
      <c r="M14" s="33">
        <f t="shared" si="1"/>
        <v>0.38367570195697093</v>
      </c>
      <c r="N14" s="34">
        <f t="shared" si="1"/>
        <v>0.42886587313855823</v>
      </c>
      <c r="O14" s="33">
        <f t="shared" ref="O14" si="2">O12/O13</f>
        <v>0.39515948785082539</v>
      </c>
      <c r="P14" s="30"/>
      <c r="Q14" s="31"/>
      <c r="R14" s="82"/>
      <c r="S14" s="45">
        <f t="shared" ref="S14" si="3">S12/S13</f>
        <v>0.43365993059808122</v>
      </c>
      <c r="V14" s="5"/>
      <c r="W14" s="5"/>
      <c r="X14" s="5"/>
      <c r="Y14" s="5"/>
      <c r="Z14" s="5"/>
      <c r="AA14" s="5"/>
      <c r="AB14" s="5"/>
      <c r="AC14" s="5"/>
    </row>
    <row r="15" spans="2:29">
      <c r="B15" s="119" t="s">
        <v>4</v>
      </c>
      <c r="C15" s="6" t="s">
        <v>12</v>
      </c>
      <c r="D15" s="7">
        <v>8830</v>
      </c>
      <c r="E15" s="7">
        <v>9842</v>
      </c>
      <c r="F15" s="7">
        <v>10436</v>
      </c>
      <c r="G15" s="7">
        <v>11300</v>
      </c>
      <c r="H15" s="7">
        <v>12358</v>
      </c>
      <c r="I15" s="102">
        <f>AVERAGE(D15:H15)</f>
        <v>10553.2</v>
      </c>
      <c r="J15" s="7">
        <v>13697</v>
      </c>
      <c r="K15" s="7">
        <v>13975</v>
      </c>
      <c r="L15" s="7">
        <v>14125</v>
      </c>
      <c r="M15" s="7">
        <v>12551</v>
      </c>
      <c r="N15" s="11">
        <v>14808</v>
      </c>
      <c r="O15" s="8">
        <f>AVERAGE(J15:N15)</f>
        <v>13831.2</v>
      </c>
      <c r="P15" s="9">
        <f>((N15/D15)^(1/9))-1</f>
        <v>5.912790681102198E-2</v>
      </c>
      <c r="Q15" s="10">
        <f>(H15-D15)/D15</f>
        <v>0.39954699886749717</v>
      </c>
      <c r="R15" s="83">
        <f>(N15-J15)/J15</f>
        <v>8.1112652405636268E-2</v>
      </c>
      <c r="S15" s="46">
        <v>15823</v>
      </c>
      <c r="V15" s="5"/>
      <c r="W15" s="5"/>
      <c r="X15" s="5"/>
      <c r="Y15" s="5"/>
      <c r="Z15" s="5"/>
      <c r="AA15" s="5"/>
      <c r="AB15" s="5"/>
      <c r="AC15" s="5"/>
    </row>
    <row r="16" spans="2:29" hidden="1">
      <c r="B16" s="119"/>
      <c r="C16" s="6" t="s">
        <v>13</v>
      </c>
      <c r="D16" s="7">
        <v>28579</v>
      </c>
      <c r="E16" s="7">
        <v>29453</v>
      </c>
      <c r="F16" s="7">
        <v>29985</v>
      </c>
      <c r="G16" s="7">
        <v>30611</v>
      </c>
      <c r="H16" s="7">
        <v>32765</v>
      </c>
      <c r="I16" s="102">
        <f>AVERAGE(D16:H16)</f>
        <v>30278.6</v>
      </c>
      <c r="J16" s="7">
        <v>34762</v>
      </c>
      <c r="K16" s="7">
        <v>35309</v>
      </c>
      <c r="L16" s="7">
        <v>35938</v>
      </c>
      <c r="M16" s="7">
        <v>32338</v>
      </c>
      <c r="N16" s="11">
        <v>36266</v>
      </c>
      <c r="O16" s="8">
        <f t="shared" ref="O16" si="4">AVERAGE(J16:N16)</f>
        <v>34922.6</v>
      </c>
      <c r="P16" s="9">
        <f>((N16/D16)^(1/9))-1</f>
        <v>2.6820986946791692E-2</v>
      </c>
      <c r="Q16" s="10">
        <f>(H16-D16)/D16</f>
        <v>0.14647118513593899</v>
      </c>
      <c r="R16" s="83">
        <f>(N16-J16)/J16</f>
        <v>4.3265634888671536E-2</v>
      </c>
      <c r="S16" s="46">
        <v>37632</v>
      </c>
      <c r="V16" s="5"/>
      <c r="W16" s="5"/>
      <c r="X16" s="5"/>
      <c r="Y16" s="5"/>
      <c r="Z16" s="5"/>
      <c r="AA16" s="5"/>
      <c r="AB16" s="5"/>
      <c r="AC16" s="5"/>
    </row>
    <row r="17" spans="2:29">
      <c r="B17" s="119"/>
      <c r="C17" s="6" t="s">
        <v>14</v>
      </c>
      <c r="D17" s="12">
        <f t="shared" ref="D17:H17" si="5">D15/D16</f>
        <v>0.30896812344728647</v>
      </c>
      <c r="E17" s="12">
        <f t="shared" si="5"/>
        <v>0.33415950836926628</v>
      </c>
      <c r="F17" s="12">
        <f t="shared" si="5"/>
        <v>0.34804068701017177</v>
      </c>
      <c r="G17" s="12">
        <f t="shared" si="5"/>
        <v>0.36914834536604491</v>
      </c>
      <c r="H17" s="12">
        <f t="shared" si="5"/>
        <v>0.3771707614832901</v>
      </c>
      <c r="I17" s="13">
        <f t="shared" ref="I17" si="6">I15/I16</f>
        <v>0.3485365901990185</v>
      </c>
      <c r="J17" s="12">
        <f>J15/J16</f>
        <v>0.39402220815833383</v>
      </c>
      <c r="K17" s="12">
        <f t="shared" ref="K17:N17" si="7">K15/K16</f>
        <v>0.39579144127559546</v>
      </c>
      <c r="L17" s="12">
        <f t="shared" si="7"/>
        <v>0.39303800990594912</v>
      </c>
      <c r="M17" s="12">
        <f t="shared" si="7"/>
        <v>0.38811924052198654</v>
      </c>
      <c r="N17" s="13">
        <f t="shared" si="7"/>
        <v>0.40831632934428941</v>
      </c>
      <c r="O17" s="12">
        <f t="shared" ref="O17" si="8">O15/O16</f>
        <v>0.39605298574562037</v>
      </c>
      <c r="P17" s="9"/>
      <c r="Q17" s="10"/>
      <c r="R17" s="83"/>
      <c r="S17" s="47">
        <f t="shared" ref="S17" si="9">S15/S16</f>
        <v>0.42046662414965985</v>
      </c>
      <c r="V17" s="5"/>
      <c r="W17" s="5"/>
      <c r="X17" s="5"/>
      <c r="Y17" s="5"/>
      <c r="Z17" s="5"/>
      <c r="AA17" s="5"/>
      <c r="AB17" s="5"/>
      <c r="AC17" s="5"/>
    </row>
    <row r="18" spans="2:29">
      <c r="B18" s="48" t="s">
        <v>5</v>
      </c>
      <c r="C18" s="26" t="s">
        <v>12</v>
      </c>
      <c r="D18" s="35">
        <v>11670</v>
      </c>
      <c r="E18" s="35">
        <v>12029</v>
      </c>
      <c r="F18" s="35">
        <v>12925</v>
      </c>
      <c r="G18" s="35">
        <v>13455</v>
      </c>
      <c r="H18" s="35">
        <v>13703</v>
      </c>
      <c r="I18" s="103">
        <f>AVERAGE(D18:H18)</f>
        <v>12756.4</v>
      </c>
      <c r="J18" s="35">
        <v>13800</v>
      </c>
      <c r="K18" s="35">
        <v>14248</v>
      </c>
      <c r="L18" s="35">
        <v>13930</v>
      </c>
      <c r="M18" s="35">
        <v>11559</v>
      </c>
      <c r="N18" s="91">
        <v>15314</v>
      </c>
      <c r="O18" s="36">
        <f>AVERAGE(J18:N18)</f>
        <v>13770.2</v>
      </c>
      <c r="P18" s="30">
        <f>((N18/D18)^(1/9))-1</f>
        <v>3.0654461112326725E-2</v>
      </c>
      <c r="Q18" s="31">
        <f t="shared" ref="Q18:Q19" si="10">(H18-D18)/D18</f>
        <v>0.17420736932305056</v>
      </c>
      <c r="R18" s="82">
        <f t="shared" ref="R18:R19" si="11">(N18-J18)/J18</f>
        <v>0.10971014492753624</v>
      </c>
      <c r="S18" s="49">
        <v>16388</v>
      </c>
      <c r="V18" s="5"/>
      <c r="W18" s="5"/>
      <c r="X18" s="5"/>
      <c r="Y18" s="5"/>
      <c r="Z18" s="5"/>
      <c r="AA18" s="5"/>
      <c r="AB18" s="5"/>
      <c r="AC18" s="5"/>
    </row>
    <row r="19" spans="2:29" hidden="1">
      <c r="B19" s="48"/>
      <c r="C19" s="26" t="s">
        <v>13</v>
      </c>
      <c r="D19" s="35">
        <v>32700</v>
      </c>
      <c r="E19" s="35">
        <v>33758</v>
      </c>
      <c r="F19" s="35">
        <v>34549</v>
      </c>
      <c r="G19" s="35">
        <v>34845</v>
      </c>
      <c r="H19" s="35">
        <v>34895</v>
      </c>
      <c r="I19" s="103">
        <f>AVERAGE(D19:H19)</f>
        <v>34149.4</v>
      </c>
      <c r="J19" s="35">
        <v>34473</v>
      </c>
      <c r="K19" s="35">
        <v>34774</v>
      </c>
      <c r="L19" s="35">
        <v>34266</v>
      </c>
      <c r="M19" s="35">
        <v>27914</v>
      </c>
      <c r="N19" s="91">
        <v>32376</v>
      </c>
      <c r="O19" s="36">
        <f>AVERAGE(J19:N19)</f>
        <v>32760.6</v>
      </c>
      <c r="P19" s="30">
        <f>((N19/D19)^(1/9))-1</f>
        <v>-1.1057959709491749E-3</v>
      </c>
      <c r="Q19" s="31">
        <f t="shared" si="10"/>
        <v>6.7125382262996941E-2</v>
      </c>
      <c r="R19" s="82">
        <f t="shared" si="11"/>
        <v>-6.0830214950831088E-2</v>
      </c>
      <c r="S19" s="49">
        <v>34404</v>
      </c>
      <c r="V19" s="5"/>
      <c r="W19" s="5"/>
      <c r="X19" s="5"/>
      <c r="Y19" s="5"/>
      <c r="Z19" s="5"/>
      <c r="AA19" s="5"/>
      <c r="AB19" s="5"/>
      <c r="AC19" s="5"/>
    </row>
    <row r="20" spans="2:29">
      <c r="B20" s="48"/>
      <c r="C20" s="26" t="s">
        <v>14</v>
      </c>
      <c r="D20" s="33">
        <f t="shared" ref="D20:F20" si="12">D18/D19</f>
        <v>0.35688073394495412</v>
      </c>
      <c r="E20" s="33">
        <f t="shared" si="12"/>
        <v>0.3563303513241306</v>
      </c>
      <c r="F20" s="33">
        <f t="shared" si="12"/>
        <v>0.37410634171756058</v>
      </c>
      <c r="G20" s="33">
        <f>G18/G19</f>
        <v>0.38613861386138615</v>
      </c>
      <c r="H20" s="33">
        <f t="shared" ref="H20" si="13">H18/H19</f>
        <v>0.39269236280269382</v>
      </c>
      <c r="I20" s="34">
        <f>I18/I19</f>
        <v>0.37354682659138955</v>
      </c>
      <c r="J20" s="33">
        <f t="shared" ref="J20:N20" si="14">J18/J19</f>
        <v>0.40031328866069099</v>
      </c>
      <c r="K20" s="33">
        <f t="shared" si="14"/>
        <v>0.40973140852360962</v>
      </c>
      <c r="L20" s="33">
        <f t="shared" si="14"/>
        <v>0.40652541878246656</v>
      </c>
      <c r="M20" s="33">
        <f t="shared" si="14"/>
        <v>0.41409328652289173</v>
      </c>
      <c r="N20" s="34">
        <f t="shared" si="14"/>
        <v>0.47300469483568075</v>
      </c>
      <c r="O20" s="33">
        <f>O18/O19</f>
        <v>0.42032807701934644</v>
      </c>
      <c r="P20" s="30"/>
      <c r="Q20" s="31"/>
      <c r="R20" s="82"/>
      <c r="S20" s="45">
        <f t="shared" ref="S20" si="15">S18/S19</f>
        <v>0.47633996046971283</v>
      </c>
      <c r="V20" s="5"/>
      <c r="W20" s="5"/>
      <c r="X20" s="5"/>
      <c r="Y20" s="5"/>
      <c r="Z20" s="5"/>
      <c r="AA20" s="5"/>
      <c r="AB20" s="5"/>
      <c r="AC20" s="5"/>
    </row>
    <row r="21" spans="2:29">
      <c r="B21" s="50" t="s">
        <v>6</v>
      </c>
      <c r="C21" s="6" t="s">
        <v>12</v>
      </c>
      <c r="D21" s="14">
        <v>16983</v>
      </c>
      <c r="E21" s="14">
        <v>18142</v>
      </c>
      <c r="F21" s="14">
        <v>20180</v>
      </c>
      <c r="G21" s="14">
        <v>20381</v>
      </c>
      <c r="H21" s="14">
        <v>20496</v>
      </c>
      <c r="I21" s="104">
        <f>AVERAGE(D21:H21)</f>
        <v>19236.400000000001</v>
      </c>
      <c r="J21" s="15">
        <v>21058</v>
      </c>
      <c r="K21" s="15">
        <v>25363</v>
      </c>
      <c r="L21" s="15">
        <v>27921</v>
      </c>
      <c r="M21" s="15">
        <v>24446</v>
      </c>
      <c r="N21" s="92">
        <v>28526</v>
      </c>
      <c r="O21" s="16">
        <f>AVERAGE(J21:N21)</f>
        <v>25462.799999999999</v>
      </c>
      <c r="P21" s="17" t="s">
        <v>7</v>
      </c>
      <c r="Q21" s="17" t="s">
        <v>7</v>
      </c>
      <c r="R21" s="83">
        <f>(N21-J21)/J21</f>
        <v>0.35463956691043785</v>
      </c>
      <c r="S21" s="51">
        <v>28709</v>
      </c>
      <c r="V21" s="5"/>
      <c r="W21" s="5"/>
      <c r="X21" s="5"/>
      <c r="Y21" s="5"/>
      <c r="Z21" s="5"/>
      <c r="AA21" s="5"/>
      <c r="AB21" s="5"/>
      <c r="AC21" s="5"/>
    </row>
    <row r="22" spans="2:29" hidden="1">
      <c r="B22" s="50"/>
      <c r="C22" s="6" t="s">
        <v>13</v>
      </c>
      <c r="D22" s="14">
        <v>44784</v>
      </c>
      <c r="E22" s="14">
        <v>44797</v>
      </c>
      <c r="F22" s="14">
        <v>46852</v>
      </c>
      <c r="G22" s="14">
        <v>46605</v>
      </c>
      <c r="H22" s="14">
        <v>46029</v>
      </c>
      <c r="I22" s="111">
        <f>AVERAGE(D22:H22)</f>
        <v>45813.4</v>
      </c>
      <c r="J22" s="15">
        <v>45615</v>
      </c>
      <c r="K22" s="15">
        <v>49615</v>
      </c>
      <c r="L22" s="18">
        <v>52584</v>
      </c>
      <c r="M22" s="15">
        <v>45375</v>
      </c>
      <c r="N22" s="19">
        <v>51303</v>
      </c>
      <c r="O22" s="16">
        <f>AVERAGE(J22:N22)</f>
        <v>48898.400000000001</v>
      </c>
      <c r="P22" s="17" t="s">
        <v>7</v>
      </c>
      <c r="Q22" s="17" t="s">
        <v>7</v>
      </c>
      <c r="R22" s="84" t="s">
        <v>7</v>
      </c>
      <c r="S22" s="51">
        <v>52391</v>
      </c>
      <c r="V22" s="5"/>
      <c r="W22" s="5"/>
      <c r="X22" s="5"/>
      <c r="Y22" s="5"/>
      <c r="Z22" s="5"/>
      <c r="AA22" s="5"/>
      <c r="AB22" s="5"/>
      <c r="AC22" s="5"/>
    </row>
    <row r="23" spans="2:29">
      <c r="B23" s="50"/>
      <c r="C23" s="6" t="s">
        <v>14</v>
      </c>
      <c r="D23" s="74">
        <f t="shared" ref="D23:F23" si="16">D21/D22</f>
        <v>0.37922025723472669</v>
      </c>
      <c r="E23" s="74">
        <f t="shared" si="16"/>
        <v>0.40498247650512309</v>
      </c>
      <c r="F23" s="74">
        <f t="shared" si="16"/>
        <v>0.43071800563476481</v>
      </c>
      <c r="G23" s="74">
        <f>G21/G22</f>
        <v>0.43731359296212852</v>
      </c>
      <c r="H23" s="74">
        <f t="shared" ref="H23" si="17">H21/H22</f>
        <v>0.4452844945577788</v>
      </c>
      <c r="I23" s="105">
        <f>I21/I22</f>
        <v>0.419885884915767</v>
      </c>
      <c r="J23" s="12">
        <f t="shared" ref="J23:N23" si="18">J21/J22</f>
        <v>0.46164638824947934</v>
      </c>
      <c r="K23" s="12">
        <f t="shared" si="18"/>
        <v>0.51119621082333977</v>
      </c>
      <c r="L23" s="12">
        <f t="shared" si="18"/>
        <v>0.53097900502053852</v>
      </c>
      <c r="M23" s="12">
        <f t="shared" si="18"/>
        <v>0.53875482093663907</v>
      </c>
      <c r="N23" s="13">
        <f t="shared" si="18"/>
        <v>0.55602986180145408</v>
      </c>
      <c r="O23" s="12">
        <f>O21/O22</f>
        <v>0.52072869459941429</v>
      </c>
      <c r="P23" s="10"/>
      <c r="Q23" s="10"/>
      <c r="R23" s="83"/>
      <c r="S23" s="47">
        <f t="shared" ref="S23" si="19">S21/S22</f>
        <v>0.54797579736977731</v>
      </c>
      <c r="V23" s="5"/>
      <c r="W23" s="5"/>
      <c r="X23" s="5"/>
      <c r="Y23" s="5"/>
      <c r="Z23" s="5"/>
      <c r="AA23" s="5"/>
      <c r="AB23" s="5"/>
      <c r="AC23" s="5"/>
    </row>
    <row r="24" spans="2:29">
      <c r="B24" s="120" t="s">
        <v>8</v>
      </c>
      <c r="C24" s="75" t="s">
        <v>12</v>
      </c>
      <c r="D24" s="76">
        <v>7662</v>
      </c>
      <c r="E24" s="76">
        <v>7931</v>
      </c>
      <c r="F24" s="76">
        <v>8492</v>
      </c>
      <c r="G24" s="76">
        <v>8630</v>
      </c>
      <c r="H24" s="76">
        <v>8923</v>
      </c>
      <c r="I24" s="106">
        <f>AVERAGE(D24:H24)</f>
        <v>8327.6</v>
      </c>
      <c r="J24" s="76" t="s">
        <v>7</v>
      </c>
      <c r="K24" s="76" t="s">
        <v>7</v>
      </c>
      <c r="L24" s="77" t="s">
        <v>7</v>
      </c>
      <c r="M24" s="77" t="s">
        <v>7</v>
      </c>
      <c r="N24" s="97" t="s">
        <v>7</v>
      </c>
      <c r="O24" s="78" t="s">
        <v>7</v>
      </c>
      <c r="P24" s="79" t="s">
        <v>7</v>
      </c>
      <c r="Q24" s="79">
        <f>(H24-D24)/D24</f>
        <v>0.16457843904985645</v>
      </c>
      <c r="R24" s="85" t="s">
        <v>7</v>
      </c>
      <c r="S24" s="80" t="s">
        <v>7</v>
      </c>
      <c r="V24" s="5"/>
      <c r="W24" s="5"/>
      <c r="X24" s="5"/>
      <c r="Y24" s="5"/>
      <c r="Z24" s="5"/>
      <c r="AA24" s="5"/>
      <c r="AB24" s="5"/>
      <c r="AC24" s="5"/>
    </row>
    <row r="25" spans="2:29" hidden="1">
      <c r="B25" s="121"/>
      <c r="C25" s="6" t="s">
        <v>13</v>
      </c>
      <c r="D25" s="7">
        <v>25111</v>
      </c>
      <c r="E25" s="7">
        <v>25059</v>
      </c>
      <c r="F25" s="7">
        <v>25699</v>
      </c>
      <c r="G25" s="7">
        <v>25831</v>
      </c>
      <c r="H25" s="7">
        <v>27120</v>
      </c>
      <c r="I25" s="102">
        <f>AVERAGE(D25:H25)</f>
        <v>25764</v>
      </c>
      <c r="J25" s="7" t="s">
        <v>7</v>
      </c>
      <c r="K25" s="7" t="s">
        <v>7</v>
      </c>
      <c r="L25" s="20" t="s">
        <v>7</v>
      </c>
      <c r="M25" s="20" t="s">
        <v>7</v>
      </c>
      <c r="N25" s="93" t="s">
        <v>7</v>
      </c>
      <c r="O25" s="8" t="s">
        <v>7</v>
      </c>
      <c r="P25" s="10" t="s">
        <v>7</v>
      </c>
      <c r="Q25" s="10">
        <f>(H25-D25)/D25</f>
        <v>8.0004778782207006E-2</v>
      </c>
      <c r="R25" s="83" t="s">
        <v>7</v>
      </c>
      <c r="S25" s="52" t="s">
        <v>7</v>
      </c>
      <c r="V25" s="5"/>
      <c r="W25" s="5"/>
      <c r="X25" s="5"/>
      <c r="Y25" s="5"/>
      <c r="Z25" s="5"/>
      <c r="AA25" s="5"/>
      <c r="AB25" s="5"/>
      <c r="AC25" s="5"/>
    </row>
    <row r="26" spans="2:29">
      <c r="B26" s="122"/>
      <c r="C26" s="69" t="s">
        <v>14</v>
      </c>
      <c r="D26" s="70">
        <f t="shared" ref="D26:H26" si="20">D24/D25</f>
        <v>0.30512524391700846</v>
      </c>
      <c r="E26" s="70">
        <f t="shared" si="20"/>
        <v>0.31649307633983798</v>
      </c>
      <c r="F26" s="70">
        <f t="shared" si="20"/>
        <v>0.33044087318572707</v>
      </c>
      <c r="G26" s="70">
        <f t="shared" si="20"/>
        <v>0.33409469242383183</v>
      </c>
      <c r="H26" s="70">
        <f t="shared" si="20"/>
        <v>0.32901917404129793</v>
      </c>
      <c r="I26" s="107">
        <f t="shared" ref="I26" si="21">I24/I25</f>
        <v>0.32322620711069711</v>
      </c>
      <c r="J26" s="71" t="s">
        <v>7</v>
      </c>
      <c r="K26" s="71" t="s">
        <v>7</v>
      </c>
      <c r="L26" s="71" t="s">
        <v>7</v>
      </c>
      <c r="M26" s="71" t="s">
        <v>7</v>
      </c>
      <c r="N26" s="98" t="s">
        <v>7</v>
      </c>
      <c r="O26" s="71" t="s">
        <v>7</v>
      </c>
      <c r="P26" s="72"/>
      <c r="Q26" s="72"/>
      <c r="R26" s="86"/>
      <c r="S26" s="73" t="s">
        <v>7</v>
      </c>
      <c r="V26" s="5"/>
      <c r="W26" s="5"/>
      <c r="X26" s="5"/>
      <c r="Y26" s="5"/>
      <c r="Z26" s="5"/>
      <c r="AA26" s="5"/>
      <c r="AB26" s="5"/>
      <c r="AC26" s="5"/>
    </row>
    <row r="27" spans="2:29">
      <c r="B27" s="123" t="s">
        <v>9</v>
      </c>
      <c r="C27" s="63" t="s">
        <v>12</v>
      </c>
      <c r="D27" s="64">
        <v>7743</v>
      </c>
      <c r="E27" s="64">
        <v>8250</v>
      </c>
      <c r="F27" s="64">
        <v>9572</v>
      </c>
      <c r="G27" s="64">
        <v>9722</v>
      </c>
      <c r="H27" s="64">
        <v>9690</v>
      </c>
      <c r="I27" s="108">
        <f>AVERAGE(D27:H27)</f>
        <v>8995.4</v>
      </c>
      <c r="J27" s="64" t="s">
        <v>7</v>
      </c>
      <c r="K27" s="64" t="s">
        <v>7</v>
      </c>
      <c r="L27" s="65" t="s">
        <v>7</v>
      </c>
      <c r="M27" s="65" t="s">
        <v>7</v>
      </c>
      <c r="N27" s="99" t="s">
        <v>7</v>
      </c>
      <c r="O27" s="66" t="s">
        <v>7</v>
      </c>
      <c r="P27" s="67" t="s">
        <v>7</v>
      </c>
      <c r="Q27" s="67">
        <f>(H27-D27)/D27</f>
        <v>0.25145292522278184</v>
      </c>
      <c r="R27" s="87" t="s">
        <v>7</v>
      </c>
      <c r="S27" s="68" t="s">
        <v>7</v>
      </c>
      <c r="V27" s="5"/>
      <c r="W27" s="5"/>
      <c r="X27" s="5"/>
      <c r="Y27" s="5"/>
      <c r="Z27" s="5"/>
      <c r="AA27" s="5"/>
      <c r="AB27" s="5"/>
      <c r="AC27" s="5"/>
    </row>
    <row r="28" spans="2:29" hidden="1">
      <c r="B28" s="121"/>
      <c r="C28" s="6" t="s">
        <v>13</v>
      </c>
      <c r="D28" s="7">
        <v>16011</v>
      </c>
      <c r="E28" s="7">
        <v>15940</v>
      </c>
      <c r="F28" s="7">
        <v>17445</v>
      </c>
      <c r="G28" s="7">
        <v>17373</v>
      </c>
      <c r="H28" s="7">
        <v>15778</v>
      </c>
      <c r="I28" s="102">
        <f>AVERAGE(D28:H28)</f>
        <v>16509.400000000001</v>
      </c>
      <c r="J28" s="7" t="s">
        <v>7</v>
      </c>
      <c r="K28" s="7" t="s">
        <v>7</v>
      </c>
      <c r="L28" s="20" t="s">
        <v>7</v>
      </c>
      <c r="M28" s="20" t="s">
        <v>7</v>
      </c>
      <c r="N28" s="93" t="s">
        <v>7</v>
      </c>
      <c r="O28" s="8" t="s">
        <v>7</v>
      </c>
      <c r="P28" s="10" t="s">
        <v>7</v>
      </c>
      <c r="Q28" s="10">
        <f>(H28-D28)/D28</f>
        <v>-1.4552495159577791E-2</v>
      </c>
      <c r="R28" s="83" t="s">
        <v>7</v>
      </c>
      <c r="S28" s="52" t="s">
        <v>7</v>
      </c>
      <c r="V28" s="5"/>
      <c r="W28" s="5"/>
      <c r="X28" s="5"/>
      <c r="Y28" s="5"/>
      <c r="Z28" s="5"/>
      <c r="AA28" s="5"/>
      <c r="AB28" s="5"/>
      <c r="AC28" s="5"/>
    </row>
    <row r="29" spans="2:29">
      <c r="B29" s="122"/>
      <c r="C29" s="69" t="s">
        <v>14</v>
      </c>
      <c r="D29" s="70">
        <f t="shared" ref="D29:H29" si="22">D27/D28</f>
        <v>0.48360502154768598</v>
      </c>
      <c r="E29" s="70">
        <f t="shared" si="22"/>
        <v>0.51756587202007531</v>
      </c>
      <c r="F29" s="70">
        <f t="shared" si="22"/>
        <v>0.54869590140441382</v>
      </c>
      <c r="G29" s="70">
        <f t="shared" si="22"/>
        <v>0.55960398319230986</v>
      </c>
      <c r="H29" s="70">
        <f t="shared" si="22"/>
        <v>0.61414627962986434</v>
      </c>
      <c r="I29" s="107">
        <f t="shared" ref="I29" si="23">I27/I28</f>
        <v>0.54486534943729015</v>
      </c>
      <c r="J29" s="71" t="s">
        <v>7</v>
      </c>
      <c r="K29" s="71" t="s">
        <v>7</v>
      </c>
      <c r="L29" s="71" t="s">
        <v>7</v>
      </c>
      <c r="M29" s="71" t="s">
        <v>7</v>
      </c>
      <c r="N29" s="98" t="s">
        <v>7</v>
      </c>
      <c r="O29" s="71" t="s">
        <v>7</v>
      </c>
      <c r="P29" s="72"/>
      <c r="Q29" s="72"/>
      <c r="R29" s="86"/>
      <c r="S29" s="73" t="s">
        <v>7</v>
      </c>
      <c r="V29" s="5"/>
      <c r="W29" s="5"/>
      <c r="X29" s="5"/>
      <c r="Y29" s="5"/>
      <c r="Z29" s="5"/>
      <c r="AA29" s="5"/>
      <c r="AB29" s="5"/>
      <c r="AC29" s="5"/>
    </row>
    <row r="30" spans="2:29">
      <c r="B30" s="121" t="s">
        <v>10</v>
      </c>
      <c r="C30" s="6" t="s">
        <v>12</v>
      </c>
      <c r="D30" s="7">
        <v>1578</v>
      </c>
      <c r="E30" s="7">
        <v>1961</v>
      </c>
      <c r="F30" s="7">
        <v>2116</v>
      </c>
      <c r="G30" s="7">
        <v>2029</v>
      </c>
      <c r="H30" s="7">
        <v>1883</v>
      </c>
      <c r="I30" s="102">
        <f>AVERAGE(D30:H30)</f>
        <v>1913.4</v>
      </c>
      <c r="J30" s="7" t="s">
        <v>7</v>
      </c>
      <c r="K30" s="7" t="s">
        <v>7</v>
      </c>
      <c r="L30" s="20" t="s">
        <v>7</v>
      </c>
      <c r="M30" s="20" t="s">
        <v>7</v>
      </c>
      <c r="N30" s="93" t="s">
        <v>7</v>
      </c>
      <c r="O30" s="8" t="s">
        <v>7</v>
      </c>
      <c r="P30" s="10" t="s">
        <v>7</v>
      </c>
      <c r="Q30" s="10">
        <f>(H30-D30)/D30</f>
        <v>0.19328263624841571</v>
      </c>
      <c r="R30" s="83" t="s">
        <v>7</v>
      </c>
      <c r="S30" s="52" t="s">
        <v>7</v>
      </c>
      <c r="V30" s="5"/>
      <c r="W30" s="5"/>
      <c r="X30" s="5"/>
      <c r="Y30" s="5"/>
      <c r="Z30" s="5"/>
      <c r="AA30" s="5"/>
      <c r="AB30" s="5"/>
      <c r="AC30" s="5"/>
    </row>
    <row r="31" spans="2:29" ht="15" hidden="1">
      <c r="B31" s="121"/>
      <c r="C31" s="6" t="s">
        <v>13</v>
      </c>
      <c r="D31" s="7">
        <v>3662</v>
      </c>
      <c r="E31" s="7">
        <v>3798</v>
      </c>
      <c r="F31" s="7">
        <v>3708</v>
      </c>
      <c r="G31" s="7">
        <v>3401</v>
      </c>
      <c r="H31" s="7">
        <v>3131</v>
      </c>
      <c r="I31" s="102">
        <f>AVERAGE(D31:H31)</f>
        <v>3540</v>
      </c>
      <c r="J31" s="7" t="s">
        <v>7</v>
      </c>
      <c r="K31" s="7" t="s">
        <v>7</v>
      </c>
      <c r="L31" s="20" t="s">
        <v>7</v>
      </c>
      <c r="M31" s="20" t="s">
        <v>7</v>
      </c>
      <c r="N31" s="93" t="s">
        <v>7</v>
      </c>
      <c r="O31" s="8" t="s">
        <v>7</v>
      </c>
      <c r="P31" s="10" t="s">
        <v>7</v>
      </c>
      <c r="Q31" s="10">
        <f>(H31-D31)/D31</f>
        <v>-0.14500273074822501</v>
      </c>
      <c r="R31" s="83" t="s">
        <v>7</v>
      </c>
      <c r="S31" s="52" t="s">
        <v>7</v>
      </c>
      <c r="V31" s="5"/>
      <c r="W31" s="21"/>
      <c r="X31" s="22"/>
      <c r="Y31" s="22"/>
      <c r="Z31" s="22"/>
      <c r="AA31" s="22"/>
      <c r="AB31" s="22"/>
      <c r="AC31" s="5"/>
    </row>
    <row r="32" spans="2:29">
      <c r="B32" s="121"/>
      <c r="C32" s="6" t="s">
        <v>14</v>
      </c>
      <c r="D32" s="12">
        <f t="shared" ref="D32:H32" si="24">D30/D31</f>
        <v>0.43091206990715458</v>
      </c>
      <c r="E32" s="12">
        <f t="shared" si="24"/>
        <v>0.51632438125329116</v>
      </c>
      <c r="F32" s="12">
        <f t="shared" si="24"/>
        <v>0.57065803667745418</v>
      </c>
      <c r="G32" s="12">
        <f t="shared" si="24"/>
        <v>0.59658923845927669</v>
      </c>
      <c r="H32" s="12">
        <f t="shared" si="24"/>
        <v>0.60140530182050467</v>
      </c>
      <c r="I32" s="13">
        <f t="shared" ref="I32" si="25">I30/I31</f>
        <v>0.54050847457627116</v>
      </c>
      <c r="J32" s="23" t="s">
        <v>7</v>
      </c>
      <c r="K32" s="23" t="s">
        <v>7</v>
      </c>
      <c r="L32" s="23" t="s">
        <v>7</v>
      </c>
      <c r="M32" s="23" t="s">
        <v>7</v>
      </c>
      <c r="N32" s="94" t="s">
        <v>7</v>
      </c>
      <c r="O32" s="23" t="s">
        <v>7</v>
      </c>
      <c r="P32" s="10"/>
      <c r="Q32" s="10"/>
      <c r="R32" s="83"/>
      <c r="S32" s="53" t="s">
        <v>7</v>
      </c>
      <c r="V32" s="5"/>
      <c r="W32" s="5"/>
      <c r="X32" s="5"/>
      <c r="Y32" s="5"/>
      <c r="Z32" s="5"/>
      <c r="AA32" s="5"/>
      <c r="AB32" s="5"/>
      <c r="AC32" s="5"/>
    </row>
    <row r="33" spans="2:29">
      <c r="B33" s="116" t="s">
        <v>0</v>
      </c>
      <c r="C33" s="58" t="s">
        <v>12</v>
      </c>
      <c r="D33" s="59">
        <f t="shared" ref="D33:F33" si="26">SUM(D12+D15+D18+D21)</f>
        <v>43499</v>
      </c>
      <c r="E33" s="59">
        <f t="shared" si="26"/>
        <v>46664</v>
      </c>
      <c r="F33" s="59">
        <f t="shared" si="26"/>
        <v>50151</v>
      </c>
      <c r="G33" s="59">
        <f>SUM(G12+G15+G18+G21)</f>
        <v>51644</v>
      </c>
      <c r="H33" s="59">
        <f>SUM(H12+H15+H18+H21)</f>
        <v>53527</v>
      </c>
      <c r="I33" s="109">
        <f>AVERAGE(D33:H33)</f>
        <v>49097</v>
      </c>
      <c r="J33" s="59">
        <f t="shared" ref="J33:M33" si="27">SUM(J12+J15+J18+J21)</f>
        <v>55776</v>
      </c>
      <c r="K33" s="59">
        <f t="shared" si="27"/>
        <v>60967</v>
      </c>
      <c r="L33" s="59">
        <f t="shared" si="27"/>
        <v>63866</v>
      </c>
      <c r="M33" s="59">
        <f t="shared" si="27"/>
        <v>54869</v>
      </c>
      <c r="N33" s="100">
        <f t="shared" ref="N33" si="28">SUM(N12+N15+N18+N21)</f>
        <v>66971</v>
      </c>
      <c r="O33" s="60">
        <f>AVERAGE(J33:N33)</f>
        <v>60489.8</v>
      </c>
      <c r="P33" s="61">
        <f>((N33/D33)^(1/9))-1</f>
        <v>4.9114903940700172E-2</v>
      </c>
      <c r="Q33" s="61">
        <f>(H33-D33)/D33</f>
        <v>0.23053403526517852</v>
      </c>
      <c r="R33" s="88">
        <f>(N33-J33)/J33</f>
        <v>0.20071356855995409</v>
      </c>
      <c r="S33" s="62">
        <f>S12+S15+S18+S21</f>
        <v>69418</v>
      </c>
      <c r="V33" s="5"/>
      <c r="W33" s="5"/>
      <c r="X33" s="5"/>
      <c r="Y33" s="5"/>
      <c r="Z33" s="5"/>
      <c r="AA33" s="5"/>
      <c r="AB33" s="5"/>
      <c r="AC33" s="5"/>
    </row>
    <row r="34" spans="2:29" hidden="1">
      <c r="B34" s="117"/>
      <c r="C34" s="37" t="s">
        <v>13</v>
      </c>
      <c r="D34" s="38">
        <f t="shared" ref="D34:F34" si="29">SUM(D13+D16+D19+D22)</f>
        <v>124555</v>
      </c>
      <c r="E34" s="38">
        <f t="shared" si="29"/>
        <v>126884</v>
      </c>
      <c r="F34" s="38">
        <f t="shared" si="29"/>
        <v>130030</v>
      </c>
      <c r="G34" s="38">
        <f>SUM(G13+G16+G19+G22)</f>
        <v>130599</v>
      </c>
      <c r="H34" s="38">
        <f t="shared" ref="H34" si="30">SUM(H13+H16+H19+H22)</f>
        <v>133024</v>
      </c>
      <c r="I34" s="110">
        <f>AVERAGE(D34:H34)</f>
        <v>129018.4</v>
      </c>
      <c r="J34" s="38">
        <f>SUM(J13+J16+J19+J22)</f>
        <v>134150</v>
      </c>
      <c r="K34" s="38">
        <f t="shared" ref="K34" si="31">SUM(K13+K16+K19+K22)</f>
        <v>138742</v>
      </c>
      <c r="L34" s="38">
        <f>SUM(L13+L16+L19+L22)</f>
        <v>142540</v>
      </c>
      <c r="M34" s="38">
        <f>SUM(M13+M16+M19+M22)</f>
        <v>122081</v>
      </c>
      <c r="N34" s="95">
        <f>SUM(N13+N16+N19+N22)</f>
        <v>139352</v>
      </c>
      <c r="O34" s="39">
        <f>AVERAGE(J34:N34)</f>
        <v>135373</v>
      </c>
      <c r="P34" s="40">
        <f>((N34/D34)^(1/9))-1</f>
        <v>1.2550968368922222E-2</v>
      </c>
      <c r="Q34" s="40">
        <f>(H34-D34)/D34</f>
        <v>6.7994058849504241E-2</v>
      </c>
      <c r="R34" s="89">
        <f>(N34-J34)/J34</f>
        <v>3.8777487886694002E-2</v>
      </c>
      <c r="S34" s="54">
        <f>S13+S16+S19+S22</f>
        <v>144023</v>
      </c>
      <c r="V34" s="5"/>
      <c r="W34" s="5"/>
      <c r="X34" s="5"/>
      <c r="Y34" s="5"/>
      <c r="Z34" s="5"/>
      <c r="AA34" s="5"/>
      <c r="AB34" s="5"/>
      <c r="AC34" s="5"/>
    </row>
    <row r="35" spans="2:29" ht="15" thickBot="1">
      <c r="B35" s="118"/>
      <c r="C35" s="55" t="s">
        <v>14</v>
      </c>
      <c r="D35" s="56">
        <f t="shared" ref="D35:H35" si="32">D33/D34</f>
        <v>0.34923527758821404</v>
      </c>
      <c r="E35" s="56">
        <f t="shared" si="32"/>
        <v>0.36776898584533907</v>
      </c>
      <c r="F35" s="56">
        <f t="shared" si="32"/>
        <v>0.38568791817272935</v>
      </c>
      <c r="G35" s="56">
        <f t="shared" si="32"/>
        <v>0.39543947503426519</v>
      </c>
      <c r="H35" s="56">
        <f t="shared" si="32"/>
        <v>0.402386035602598</v>
      </c>
      <c r="I35" s="96">
        <f t="shared" ref="I35" si="33">I33/I34</f>
        <v>0.38054262027741781</v>
      </c>
      <c r="J35" s="56">
        <f>J33/J34</f>
        <v>0.41577338799850916</v>
      </c>
      <c r="K35" s="56">
        <f t="shared" ref="K35:M35" si="34">K33/K34</f>
        <v>0.43942713814129825</v>
      </c>
      <c r="L35" s="56">
        <f t="shared" si="34"/>
        <v>0.44805668584257052</v>
      </c>
      <c r="M35" s="56">
        <f t="shared" si="34"/>
        <v>0.44944749797265748</v>
      </c>
      <c r="N35" s="96">
        <f t="shared" ref="N35:O35" si="35">N33/N34</f>
        <v>0.48058872495550836</v>
      </c>
      <c r="O35" s="56">
        <f t="shared" si="35"/>
        <v>0.44683799575986349</v>
      </c>
      <c r="P35" s="57"/>
      <c r="Q35" s="57"/>
      <c r="R35" s="90"/>
      <c r="S35" s="81">
        <f t="shared" ref="S35" si="36">S33/S34</f>
        <v>0.48199245953771275</v>
      </c>
    </row>
    <row r="36" spans="2:29" ht="15" thickTop="1"/>
    <row r="37" spans="2:29">
      <c r="I37" s="24"/>
    </row>
    <row r="38" spans="2:29">
      <c r="I38" s="25"/>
    </row>
  </sheetData>
  <mergeCells count="6">
    <mergeCell ref="B33:B35"/>
    <mergeCell ref="B12:B14"/>
    <mergeCell ref="B15:B17"/>
    <mergeCell ref="B24:B26"/>
    <mergeCell ref="B27:B29"/>
    <mergeCell ref="B30:B32"/>
  </mergeCells>
  <pageMargins left="0.7" right="0.7" top="0.75" bottom="0.75" header="0.3" footer="0.3"/>
  <pageSetup paperSize="9" orientation="portrait" r:id="rId1"/>
  <ignoredErrors>
    <ignoredError sqref="I14 I17 I20 O14 O17 O20 I23 I26 I29 I32:I3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904B64-3170-405A-9534-498F5EA7C269}">
  <ds:schemaRefs>
    <ds:schemaRef ds:uri="http://purl.org/dc/elements/1.1/"/>
    <ds:schemaRef ds:uri="http://schemas.microsoft.com/office/2006/metadata/properties"/>
    <ds:schemaRef ds:uri="3b23351c-6ed6-444c-a66b-e3c1876fb1b1"/>
    <ds:schemaRef ds:uri="http://schemas.microsoft.com/sharepoint/v4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304e8da-070f-413a-89c8-6e99405170b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2DFFD8C-D147-4257-A935-2C7AFBBB83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EBB26-1F94-46F6-9468-AD4421EFC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2024-04-22T10:40:04Z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