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9.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10.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11.xml" ContentType="application/vnd.openxmlformats-officedocument.drawing+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C:\Users\ODS286\Desktop\"/>
    </mc:Choice>
  </mc:AlternateContent>
  <xr:revisionPtr revIDLastSave="0" documentId="8_{6FC57EC8-2B1F-43BA-9EAB-3DD763AD0E26}" xr6:coauthVersionLast="47" xr6:coauthVersionMax="47" xr10:uidLastSave="{00000000-0000-0000-0000-000000000000}"/>
  <bookViews>
    <workbookView xWindow="510" yWindow="1995" windowWidth="21600" windowHeight="11385" tabRatio="820" activeTab="5" xr2:uid="{00000000-000D-0000-FFFF-FFFF00000000}"/>
  </bookViews>
  <sheets>
    <sheet name="COVER" sheetId="144" r:id="rId1"/>
    <sheet name="INDEX" sheetId="145" r:id="rId2"/>
    <sheet name="Basic Instructions" sheetId="146" r:id="rId3"/>
    <sheet name="Methodology" sheetId="147" r:id="rId4"/>
    <sheet name="Validation rules" sheetId="150" r:id="rId5"/>
    <sheet name="GETTING STARTED" sheetId="148" r:id="rId6"/>
    <sheet name="Footnotes list" sheetId="149" r:id="rId7"/>
    <sheet name="Table_1" sheetId="115" r:id="rId8"/>
    <sheet name="Table_1a" sheetId="120" r:id="rId9"/>
    <sheet name="Table_2" sheetId="121" r:id="rId10"/>
    <sheet name="Table_3" sheetId="117" r:id="rId11"/>
    <sheet name="ErrorLog" sheetId="142" r:id="rId12"/>
    <sheet name="Changelog" sheetId="143" state="hidden" r:id="rId13"/>
    <sheet name="Lists" sheetId="122" state="hidden" r:id="rId14"/>
    <sheet name="Locks" sheetId="133" state="hidden" r:id="rId15"/>
    <sheet name="Summations" sheetId="135" state="hidden" r:id="rId16"/>
    <sheet name="Mandatory" sheetId="136" state="hidden" r:id="rId17"/>
    <sheet name="MustNotBeNegative" sheetId="137" state="hidden" r:id="rId18"/>
    <sheet name="Thresholds" sheetId="138" state="hidden" r:id="rId19"/>
    <sheet name="IsFormula" sheetId="139" state="hidden" r:id="rId20"/>
    <sheet name="FootnoteContent" sheetId="140" state="hidden" r:id="rId21"/>
    <sheet name="ForbiddenStrings" sheetId="151" state="hidden" r:id="rId22"/>
    <sheet name="IsNumeric" sheetId="141" state="hidden" r:id="rId23"/>
    <sheet name="MacroBehaviour" sheetId="152" state="hidden" r:id="rId24"/>
  </sheets>
  <definedNames>
    <definedName name="_2._Data_reporting___questionnaire">#REF!</definedName>
    <definedName name="_2._Legal_acts">#REF!</definedName>
    <definedName name="_3._Data_reporting___questionnaire">#REF!</definedName>
    <definedName name="_3._Methodology_for_reporting_by_numbers">#REF!</definedName>
    <definedName name="_xlnm._FilterDatabase" localSheetId="11" hidden="1">ErrorLog!$B$1:$F$3</definedName>
    <definedName name="_xlnm._FilterDatabase" localSheetId="6" hidden="1">'Footnotes list'!$C$2:$E$58</definedName>
    <definedName name="Legal_acts">#REF!</definedName>
    <definedName name="_xlnm.Print_Titles" localSheetId="2">'Basic Instructions'!$2:$7</definedName>
    <definedName name="_xlnm.Print_Titles" localSheetId="6">'Footnotes list'!$2:$8</definedName>
    <definedName name="_xlnm.Print_Titles" localSheetId="5">'GETTING STARTED'!$2:$8</definedName>
    <definedName name="_xlnm.Print_Titles" localSheetId="1">INDEX!$2:$8</definedName>
    <definedName name="_xlnm.Print_Titles" localSheetId="3">Methodology!$2:$7</definedName>
    <definedName name="_xlnm.Print_Titles" localSheetId="4">'Validation rules'!$2:$7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 i="115" l="1"/>
  <c r="G13" i="120" l="1"/>
  <c r="W10" i="115"/>
  <c r="K10" i="115"/>
  <c r="G9" i="148" l="1"/>
  <c r="AI10" i="115" l="1"/>
  <c r="O10" i="115"/>
  <c r="AE10" i="115"/>
  <c r="AT18" i="117" l="1"/>
  <c r="AT17" i="117"/>
  <c r="AT16" i="117"/>
  <c r="AT15" i="117"/>
  <c r="AT14" i="117"/>
  <c r="AT13" i="117"/>
  <c r="AT12" i="117"/>
  <c r="AT11" i="117"/>
  <c r="AP18" i="117"/>
  <c r="AP17" i="117"/>
  <c r="AP16" i="117"/>
  <c r="AP15" i="117"/>
  <c r="AP14" i="117"/>
  <c r="AP13" i="117"/>
  <c r="AP12" i="117"/>
  <c r="AP11" i="117"/>
  <c r="AL18" i="117"/>
  <c r="AL17" i="117"/>
  <c r="AL16" i="117"/>
  <c r="AL15" i="117"/>
  <c r="AL14" i="117"/>
  <c r="AL13" i="117"/>
  <c r="AL12" i="117"/>
  <c r="AL11" i="117"/>
  <c r="AH18" i="117"/>
  <c r="AH17" i="117"/>
  <c r="AH16" i="117"/>
  <c r="AH15" i="117"/>
  <c r="AH14" i="117"/>
  <c r="AH13" i="117"/>
  <c r="AH12" i="117"/>
  <c r="AH11" i="117"/>
  <c r="AD18" i="117"/>
  <c r="AD17" i="117"/>
  <c r="AD16" i="117"/>
  <c r="AD15" i="117"/>
  <c r="AD14" i="117"/>
  <c r="AD13" i="117"/>
  <c r="AD12" i="117"/>
  <c r="AD11" i="117"/>
  <c r="Z18" i="117"/>
  <c r="Z17" i="117"/>
  <c r="Z16" i="117"/>
  <c r="Z15" i="117"/>
  <c r="Z14" i="117"/>
  <c r="Z13" i="117"/>
  <c r="Z12" i="117"/>
  <c r="Z11" i="117"/>
  <c r="V18" i="117"/>
  <c r="V17" i="117"/>
  <c r="V16" i="117"/>
  <c r="V15" i="117"/>
  <c r="V14" i="117"/>
  <c r="V13" i="117"/>
  <c r="V12" i="117"/>
  <c r="V11" i="117"/>
  <c r="R18" i="117"/>
  <c r="R17" i="117"/>
  <c r="R16" i="117"/>
  <c r="R15" i="117"/>
  <c r="R14" i="117"/>
  <c r="R13" i="117"/>
  <c r="R12" i="117"/>
  <c r="R11" i="117"/>
  <c r="N18" i="117"/>
  <c r="N17" i="117"/>
  <c r="N16" i="117"/>
  <c r="N15" i="117"/>
  <c r="N14" i="117"/>
  <c r="N13" i="117"/>
  <c r="N12" i="117"/>
  <c r="N11" i="117"/>
  <c r="D32" i="146" l="1"/>
  <c r="C5" i="150" l="1"/>
  <c r="C4" i="150"/>
  <c r="F3" i="150"/>
  <c r="H3" i="115" l="1"/>
  <c r="G3" i="120"/>
  <c r="H3" i="121"/>
  <c r="H3" i="117"/>
  <c r="G4" i="117"/>
  <c r="G4" i="121"/>
  <c r="F4" i="120"/>
  <c r="G4" i="115"/>
  <c r="J18" i="117"/>
  <c r="J17" i="117"/>
  <c r="J16" i="117"/>
  <c r="J15" i="117"/>
  <c r="J14" i="117"/>
  <c r="J13" i="117"/>
  <c r="J12" i="117"/>
  <c r="J11" i="117"/>
  <c r="N16" i="120"/>
  <c r="N15" i="120"/>
  <c r="N14" i="120"/>
  <c r="N13" i="120"/>
  <c r="N12" i="120"/>
  <c r="N11" i="120"/>
  <c r="N10" i="120"/>
  <c r="N9" i="120"/>
  <c r="N8" i="120"/>
  <c r="J16" i="120"/>
  <c r="J15" i="120"/>
  <c r="J14" i="120"/>
  <c r="J13" i="120"/>
  <c r="J12" i="120"/>
  <c r="J11" i="120"/>
  <c r="J10" i="120"/>
  <c r="J9" i="120"/>
  <c r="J8" i="120"/>
  <c r="AD18" i="115"/>
  <c r="AH18" i="115"/>
  <c r="AD9" i="115"/>
  <c r="AL15" i="115"/>
  <c r="AL12" i="115"/>
  <c r="AL11" i="115"/>
  <c r="AH12" i="115"/>
  <c r="AL18" i="115"/>
  <c r="AL17" i="115"/>
  <c r="AL16" i="115"/>
  <c r="AH17" i="115"/>
  <c r="AH16" i="115"/>
  <c r="AL10" i="115"/>
  <c r="AL9" i="115"/>
  <c r="AL8" i="115"/>
  <c r="AH10" i="115"/>
  <c r="AH9" i="115"/>
  <c r="AH8" i="115"/>
  <c r="Z18" i="115"/>
  <c r="Z17" i="115"/>
  <c r="Z16" i="115"/>
  <c r="Z15" i="115"/>
  <c r="Z14" i="115"/>
  <c r="Z13" i="115"/>
  <c r="Z12" i="115"/>
  <c r="Z11" i="115"/>
  <c r="Z10" i="115"/>
  <c r="Z9" i="115"/>
  <c r="Z8" i="115"/>
  <c r="V18" i="115"/>
  <c r="V17" i="115"/>
  <c r="V16" i="115"/>
  <c r="V15" i="115"/>
  <c r="V14" i="115"/>
  <c r="V13" i="115"/>
  <c r="V12" i="115"/>
  <c r="V11" i="115"/>
  <c r="V10" i="115"/>
  <c r="V9" i="115"/>
  <c r="V8" i="115"/>
  <c r="R18" i="115"/>
  <c r="R17" i="115"/>
  <c r="R16" i="115"/>
  <c r="R15" i="115"/>
  <c r="R14" i="115"/>
  <c r="R13" i="115"/>
  <c r="R12" i="115"/>
  <c r="R11" i="115"/>
  <c r="R10" i="115"/>
  <c r="R9" i="115"/>
  <c r="R8" i="115"/>
  <c r="N14" i="115"/>
  <c r="N13" i="115"/>
  <c r="N18" i="115"/>
  <c r="N17" i="115"/>
  <c r="N16" i="115"/>
  <c r="N15" i="115"/>
  <c r="N12" i="115"/>
  <c r="N11" i="115"/>
  <c r="N10" i="115"/>
  <c r="N9" i="115"/>
  <c r="N8" i="115"/>
  <c r="J18" i="115"/>
  <c r="J17" i="115"/>
  <c r="J16" i="115"/>
  <c r="J15" i="115"/>
  <c r="J10" i="115"/>
  <c r="J11" i="115"/>
  <c r="J12" i="115"/>
  <c r="J9" i="115"/>
  <c r="J8" i="115"/>
  <c r="D8" i="149" l="1"/>
  <c r="D5" i="149"/>
  <c r="D4" i="149"/>
  <c r="E3" i="149"/>
  <c r="C12" i="148"/>
  <c r="C11" i="148"/>
  <c r="C5" i="148"/>
  <c r="C4" i="148"/>
  <c r="G3" i="148"/>
  <c r="C29" i="147"/>
  <c r="C20" i="147"/>
  <c r="C5" i="147"/>
  <c r="C4" i="147"/>
  <c r="F3" i="147"/>
  <c r="C81" i="146"/>
  <c r="C75" i="146"/>
  <c r="D30" i="146"/>
  <c r="D29" i="146"/>
  <c r="D28" i="146"/>
  <c r="D25" i="146"/>
  <c r="D24" i="146"/>
  <c r="C5" i="146"/>
  <c r="C4" i="146"/>
  <c r="F3" i="146"/>
  <c r="C5" i="145"/>
  <c r="C4" i="145"/>
  <c r="E3" i="145"/>
  <c r="C9" i="144"/>
  <c r="C8" i="144"/>
  <c r="C6" i="144"/>
  <c r="C5" i="144"/>
  <c r="C3" i="144"/>
  <c r="C7" i="144"/>
  <c r="G3" i="121" l="1"/>
  <c r="F3" i="120"/>
  <c r="G3" i="115"/>
  <c r="G3" i="117"/>
  <c r="G18" i="115"/>
  <c r="G16" i="120" l="1"/>
  <c r="S10" i="115"/>
  <c r="K13" i="120"/>
  <c r="D115" i="135" l="1"/>
  <c r="AA18" i="117" l="1"/>
  <c r="W18" i="117"/>
  <c r="AQ18" i="117"/>
  <c r="AM18" i="117"/>
  <c r="AI18" i="117"/>
  <c r="AE18" i="117"/>
  <c r="S18" i="117"/>
  <c r="O18" i="117"/>
  <c r="K18" i="117"/>
  <c r="G18" i="117"/>
  <c r="K16" i="120"/>
  <c r="AA18" i="115"/>
  <c r="AI18" i="115"/>
  <c r="AE18" i="115"/>
  <c r="W18" i="115"/>
  <c r="S18" i="115"/>
  <c r="O18" i="115"/>
  <c r="K18" i="115"/>
  <c r="J10" i="121" l="1"/>
  <c r="J11" i="121"/>
  <c r="J12" i="121"/>
  <c r="J13" i="121"/>
  <c r="J14" i="121"/>
  <c r="J15" i="121"/>
  <c r="J9" i="121"/>
  <c r="I8" i="121" l="1"/>
  <c r="G8" i="121"/>
  <c r="H8" i="121"/>
  <c r="J8" i="121"/>
  <c r="J6" i="121"/>
  <c r="I6" i="121"/>
  <c r="H6" i="121"/>
  <c r="G6" i="121"/>
</calcChain>
</file>

<file path=xl/sharedStrings.xml><?xml version="1.0" encoding="utf-8"?>
<sst xmlns="http://schemas.openxmlformats.org/spreadsheetml/2006/main" count="1205" uniqueCount="654">
  <si>
    <t>Statistical Office of the European Union</t>
  </si>
  <si>
    <t>Directorate E: Sectoral and regional statistics</t>
  </si>
  <si>
    <t>Unit E-2: Environmental statistics and accounts; sustainable development</t>
  </si>
  <si>
    <t>TITLE</t>
  </si>
  <si>
    <t>DESCRIPTION</t>
  </si>
  <si>
    <t>TYPE</t>
  </si>
  <si>
    <t>Index</t>
  </si>
  <si>
    <t>Structure of the questionnaire</t>
  </si>
  <si>
    <t xml:space="preserve">Basic instructions </t>
  </si>
  <si>
    <t>Basic instructions</t>
  </si>
  <si>
    <t>Methodology</t>
  </si>
  <si>
    <t xml:space="preserve">Format to attain an adjusted level of the targets in accordance with Article 5(2) of Directive 94/62/EC </t>
  </si>
  <si>
    <t xml:space="preserve">Format for reporting on reusable packaging as established by Commission Decision 2005/270/EC as last amended by Commission Implementing Decision 2019/665 </t>
  </si>
  <si>
    <t xml:space="preserve"> </t>
  </si>
  <si>
    <t>Name:</t>
  </si>
  <si>
    <t>Unit:</t>
  </si>
  <si>
    <t>Institution:</t>
  </si>
  <si>
    <t>Telephone:</t>
  </si>
  <si>
    <t>Email adress:</t>
  </si>
  <si>
    <t>Description</t>
  </si>
  <si>
    <t>Symbol</t>
  </si>
  <si>
    <t>Real zero</t>
  </si>
  <si>
    <t>Not available</t>
  </si>
  <si>
    <t>Standard footnotes</t>
  </si>
  <si>
    <t>The following footnotes will be used for the automatic data processing and data dissemination. Hence, they cannot be changed:</t>
  </si>
  <si>
    <t>https://ec.europa.eu/eurostat/web/waste/methodology</t>
  </si>
  <si>
    <t>ESTAT-WASTE-STATISTICS@EC.EUROPA.EU</t>
  </si>
  <si>
    <t>Annex: How to fill in the data sheets of the questionnaire</t>
  </si>
  <si>
    <t>You are kindly requested to:</t>
  </si>
  <si>
    <t>Country label</t>
  </si>
  <si>
    <t>Country code</t>
  </si>
  <si>
    <t>Albania</t>
  </si>
  <si>
    <t>AL</t>
  </si>
  <si>
    <t>Austria</t>
  </si>
  <si>
    <t>AT</t>
  </si>
  <si>
    <t>Belgium</t>
  </si>
  <si>
    <t>BE</t>
  </si>
  <si>
    <t>Bosnia and Herzegovina</t>
  </si>
  <si>
    <t>BA</t>
  </si>
  <si>
    <t>Bulgaria</t>
  </si>
  <si>
    <t>BG</t>
  </si>
  <si>
    <t>Croatia</t>
  </si>
  <si>
    <t>HR</t>
  </si>
  <si>
    <t>Cyprus</t>
  </si>
  <si>
    <t>CY</t>
  </si>
  <si>
    <t>CZ</t>
  </si>
  <si>
    <t>Denmark</t>
  </si>
  <si>
    <t>DK</t>
  </si>
  <si>
    <t>Estonia</t>
  </si>
  <si>
    <t>EE</t>
  </si>
  <si>
    <t>Finland</t>
  </si>
  <si>
    <t>FI</t>
  </si>
  <si>
    <t>France</t>
  </si>
  <si>
    <t>FR</t>
  </si>
  <si>
    <t>Germany</t>
  </si>
  <si>
    <t>DE</t>
  </si>
  <si>
    <t>Greece</t>
  </si>
  <si>
    <t>EL</t>
  </si>
  <si>
    <t>Hungary</t>
  </si>
  <si>
    <t>HU</t>
  </si>
  <si>
    <t>Iceland</t>
  </si>
  <si>
    <t>IS</t>
  </si>
  <si>
    <t>Ireland</t>
  </si>
  <si>
    <t>IE</t>
  </si>
  <si>
    <t>Italy</t>
  </si>
  <si>
    <t>IT</t>
  </si>
  <si>
    <t>XK</t>
  </si>
  <si>
    <t>Latvia</t>
  </si>
  <si>
    <t>LV</t>
  </si>
  <si>
    <t>Liechtenstein</t>
  </si>
  <si>
    <t>LI</t>
  </si>
  <si>
    <t>Lithuania</t>
  </si>
  <si>
    <t>LT</t>
  </si>
  <si>
    <t>Luxembourg</t>
  </si>
  <si>
    <t>LU</t>
  </si>
  <si>
    <t>Malta</t>
  </si>
  <si>
    <t>MT</t>
  </si>
  <si>
    <t>Montenegro</t>
  </si>
  <si>
    <t>ME</t>
  </si>
  <si>
    <t>Netherlands</t>
  </si>
  <si>
    <t>NL</t>
  </si>
  <si>
    <t>Norway</t>
  </si>
  <si>
    <t>NO</t>
  </si>
  <si>
    <t>Poland</t>
  </si>
  <si>
    <t>PL</t>
  </si>
  <si>
    <t>Portugal</t>
  </si>
  <si>
    <t>PT</t>
  </si>
  <si>
    <t>Romania</t>
  </si>
  <si>
    <t>RO</t>
  </si>
  <si>
    <t>Serbia</t>
  </si>
  <si>
    <t>RS</t>
  </si>
  <si>
    <t>SK</t>
  </si>
  <si>
    <t>Slovenia</t>
  </si>
  <si>
    <t>SI</t>
  </si>
  <si>
    <t>Spain</t>
  </si>
  <si>
    <t>ES</t>
  </si>
  <si>
    <t>Sweden</t>
  </si>
  <si>
    <t>SE</t>
  </si>
  <si>
    <t>Switzerland</t>
  </si>
  <si>
    <t>CH</t>
  </si>
  <si>
    <t>MK</t>
  </si>
  <si>
    <t>Turkey</t>
  </si>
  <si>
    <t>TR</t>
  </si>
  <si>
    <t>Table of contents</t>
  </si>
  <si>
    <t>1. Background</t>
  </si>
  <si>
    <t>3. Data reporting - questionnaire</t>
  </si>
  <si>
    <t>Packaging waste material</t>
  </si>
  <si>
    <r>
      <t xml:space="preserve">Recycling
</t>
    </r>
    <r>
      <rPr>
        <i/>
        <sz val="8"/>
        <color rgb="FF000000"/>
        <rFont val="Times New Roman"/>
        <family val="1"/>
      </rPr>
      <t>(The total weight of waste of each material type, at the relevant calculation points)</t>
    </r>
  </si>
  <si>
    <t xml:space="preserve">Repair of wooden packaging </t>
  </si>
  <si>
    <t>Plastic</t>
  </si>
  <si>
    <t>Wood</t>
  </si>
  <si>
    <t>Ferrous metal</t>
  </si>
  <si>
    <t>Aluminium</t>
  </si>
  <si>
    <t>Glass</t>
  </si>
  <si>
    <t>Paper and cardboard</t>
  </si>
  <si>
    <t>Other</t>
  </si>
  <si>
    <t>Notes:</t>
  </si>
  <si>
    <t>Cell shading:</t>
  </si>
  <si>
    <t>Material</t>
  </si>
  <si>
    <t xml:space="preserve">
Metal</t>
  </si>
  <si>
    <t>Steel</t>
  </si>
  <si>
    <t>Total</t>
  </si>
  <si>
    <t xml:space="preserve">Packaging waste material </t>
  </si>
  <si>
    <t>Packaging placed on the market for the first time</t>
  </si>
  <si>
    <t>Reusable packaging placed on the market for the first time</t>
  </si>
  <si>
    <r>
      <t xml:space="preserve">Rotations per year </t>
    </r>
    <r>
      <rPr>
        <b/>
        <vertAlign val="superscript"/>
        <sz val="10"/>
        <rFont val="Times New Roman"/>
        <family val="1"/>
      </rPr>
      <t>(4)</t>
    </r>
  </si>
  <si>
    <r>
      <t xml:space="preserve">All packaging </t>
    </r>
    <r>
      <rPr>
        <b/>
        <vertAlign val="superscript"/>
        <sz val="10"/>
        <color rgb="FF000000"/>
        <rFont val="Times New Roman"/>
        <family val="1"/>
      </rPr>
      <t>(2)</t>
    </r>
  </si>
  <si>
    <r>
      <t>Sales packaging</t>
    </r>
    <r>
      <rPr>
        <b/>
        <vertAlign val="superscript"/>
        <sz val="10"/>
        <color rgb="FF000000"/>
        <rFont val="Times New Roman"/>
        <family val="1"/>
      </rPr>
      <t xml:space="preserve"> (3)</t>
    </r>
  </si>
  <si>
    <t>All reusable packaging</t>
  </si>
  <si>
    <t xml:space="preserve">Reusable sales packaging </t>
  </si>
  <si>
    <t>Reusable sales packaging</t>
  </si>
  <si>
    <t>(units)</t>
  </si>
  <si>
    <t>(number)</t>
  </si>
  <si>
    <r>
      <rPr>
        <vertAlign val="superscript"/>
        <sz val="10"/>
        <color rgb="FF000000"/>
        <rFont val="Times New Roman"/>
        <family val="1"/>
      </rPr>
      <t>(3</t>
    </r>
    <r>
      <rPr>
        <vertAlign val="superscript"/>
        <sz val="10"/>
        <rFont val="Times New Roman"/>
        <family val="1"/>
      </rPr>
      <t>)</t>
    </r>
    <r>
      <rPr>
        <sz val="10"/>
        <rFont val="Times New Roman"/>
        <family val="1"/>
      </rPr>
      <t xml:space="preserve"> This means reusable and single-use sales packaging.</t>
    </r>
  </si>
  <si>
    <t>break in time series</t>
  </si>
  <si>
    <t>estimated data</t>
  </si>
  <si>
    <t>provisional</t>
  </si>
  <si>
    <t>Table 1</t>
  </si>
  <si>
    <t>Table 1a</t>
  </si>
  <si>
    <t>Table 2</t>
  </si>
  <si>
    <t>Table 3</t>
  </si>
  <si>
    <t xml:space="preserve">Reference year:    </t>
  </si>
  <si>
    <t xml:space="preserve">Eurostat would be grateful if you could send us the completed questionnaire ahead of the deadline. </t>
  </si>
  <si>
    <t xml:space="preserve">To include standard footnotes use the drop-down menu. </t>
  </si>
  <si>
    <t>3)     Flags (footnote symbols) can be entered in the reporting tables in the footnote columns.</t>
  </si>
  <si>
    <t>Tables 1 to 3</t>
  </si>
  <si>
    <t>Country:</t>
  </si>
  <si>
    <t>Footnotes list</t>
  </si>
  <si>
    <t>Please note that this questionnaire only includes tables 1 to 3. Tables 4 to 7 to report on plastic carrier bags according to Commission Implementing Decision 2018/896 are included in a different questionnaire.</t>
  </si>
  <si>
    <t>Before filling in the questionnaire please read carefully the instructions below. This EXCEL workbook is the questionnaire. Please do not  delete or add rows in the questionnaire (except where instructed in the quality report tab).</t>
  </si>
  <si>
    <t>2. Light blue shaded boxes: Provision of data is voluntary</t>
  </si>
  <si>
    <t>4. Black shaded boxes: reporting is not applicable</t>
  </si>
  <si>
    <t>A summary methodology is presented in this questionnaire, in the sheet named 'Methodology'. It is essential to read this sheet before filling in the questionnaire as it contains, beside the summary methodology, important information on priorities for filling in the tables, data sources and hints for establishing a methodology at national level.</t>
  </si>
  <si>
    <t>If you have questions, please send them to the following email addresses:</t>
  </si>
  <si>
    <t>1. White shaded (uncoloured) boxes: Provision of data is mandatory</t>
  </si>
  <si>
    <t xml:space="preserve">   Ferrous metal</t>
  </si>
  <si>
    <t xml:space="preserve">   Aluminium</t>
  </si>
  <si>
    <t>Recycling rate (%) for the purpose of Article 6(1) of Directive 94/62/EC will be calculated as packaging waste recycled divided by packaging waste generated x 100</t>
  </si>
  <si>
    <t>Generation and recycling of packaging waste calculated according Article 3, Article 4 and 5 of Decision 2005/270/EC</t>
  </si>
  <si>
    <t>Generation and recycling of packaging waste as established by Commission Decision 2005/270/EC as last amended by Commission Implementing Decision 2019/665</t>
  </si>
  <si>
    <t>Reference year:</t>
  </si>
  <si>
    <r>
      <t xml:space="preserve">Table 2. Adjusted level of the targets in accordance with Article 5(2) of Directive 94/62/EC </t>
    </r>
    <r>
      <rPr>
        <b/>
        <vertAlign val="superscript"/>
        <sz val="12"/>
        <rFont val="Times New Roman"/>
        <family val="1"/>
      </rPr>
      <t>(1)</t>
    </r>
  </si>
  <si>
    <t>B</t>
  </si>
  <si>
    <t>E</t>
  </si>
  <si>
    <t>P</t>
  </si>
  <si>
    <t xml:space="preserve">Please select your country (click on the white cell):    </t>
  </si>
  <si>
    <t xml:space="preserve">
Packaging material </t>
  </si>
  <si>
    <r>
      <t xml:space="preserve">TABLE 3. Reporting on reusable packaging as established by Commission Decision 2005/270/EC
 as last amended by Commission Implementing Decision 2019/665 </t>
    </r>
    <r>
      <rPr>
        <b/>
        <vertAlign val="superscript"/>
        <sz val="12"/>
        <rFont val="Times New Roman"/>
        <family val="1"/>
      </rPr>
      <t>(1)</t>
    </r>
  </si>
  <si>
    <t xml:space="preserve"> Generation</t>
  </si>
  <si>
    <t xml:space="preserve"> Repair</t>
  </si>
  <si>
    <r>
      <t>Recovery</t>
    </r>
    <r>
      <rPr>
        <sz val="10"/>
        <color rgb="FF000000"/>
        <rFont val="Times New Roman"/>
        <family val="1"/>
      </rPr>
      <t/>
    </r>
  </si>
  <si>
    <r>
      <t>TABLE 1. Generation and recycling of packaging waste as established by Commission Decision 2005/270/EC
 as last amended by Commission Implementing Decision 2019/665</t>
    </r>
    <r>
      <rPr>
        <b/>
        <vertAlign val="superscript"/>
        <sz val="12"/>
        <rFont val="Times New Roman"/>
        <family val="1"/>
      </rPr>
      <t>(1)</t>
    </r>
    <r>
      <rPr>
        <b/>
        <sz val="12"/>
        <rFont val="Times New Roman"/>
        <family val="1"/>
      </rPr>
      <t xml:space="preserve"> ( in tonnes)</t>
    </r>
  </si>
  <si>
    <t>5)     The text of specific footnotes can be entered in the worksheet 'Footnotes list'.</t>
  </si>
  <si>
    <t>All the mandatory cells in table 3 must be filled-in when the reference year is 2020 or later.</t>
  </si>
  <si>
    <t>T</t>
  </si>
  <si>
    <t>unit</t>
  </si>
  <si>
    <t>W150102</t>
  </si>
  <si>
    <t>W150103</t>
  </si>
  <si>
    <t>W150104</t>
  </si>
  <si>
    <t>W15010402</t>
  </si>
  <si>
    <t>W15010401</t>
  </si>
  <si>
    <t>W150107</t>
  </si>
  <si>
    <t>W150101</t>
  </si>
  <si>
    <t>W150199</t>
  </si>
  <si>
    <t>W1501</t>
  </si>
  <si>
    <t>waste</t>
  </si>
  <si>
    <t>GEN</t>
  </si>
  <si>
    <t>RCV_E</t>
  </si>
  <si>
    <t>RCV_OTH</t>
  </si>
  <si>
    <t>Valid flags</t>
  </si>
  <si>
    <t>Label</t>
  </si>
  <si>
    <t>North Macedonia</t>
  </si>
  <si>
    <t>RCY_NAT</t>
  </si>
  <si>
    <t>RCY_EU_FOR</t>
  </si>
  <si>
    <t>RCY_NEU</t>
  </si>
  <si>
    <t>wst_oper ==&gt;</t>
  </si>
  <si>
    <t>time ==&gt;</t>
  </si>
  <si>
    <t>unit ==&gt;</t>
  </si>
  <si>
    <t>NR</t>
  </si>
  <si>
    <t>For filling in until 2023. From 2023 onwards, this will be calculated automatically using data from Table 3.</t>
  </si>
  <si>
    <t>Paper and board</t>
  </si>
  <si>
    <t>Packaging waste generated according to the old calculation rules</t>
  </si>
  <si>
    <t>Confidentiality &amp; References</t>
  </si>
  <si>
    <t>W15010402_IBA</t>
  </si>
  <si>
    <t>W15010401_IBA</t>
  </si>
  <si>
    <t>PC</t>
  </si>
  <si>
    <t>wst_oper</t>
  </si>
  <si>
    <t>RPR</t>
  </si>
  <si>
    <t>GEN_ORT</t>
  </si>
  <si>
    <t>RCY_ORT</t>
  </si>
  <si>
    <t>FMKT</t>
  </si>
  <si>
    <t>FMKT_S</t>
  </si>
  <si>
    <t>FMKT_RE</t>
  </si>
  <si>
    <t>FMKT_RE_S</t>
  </si>
  <si>
    <t xml:space="preserve">ROTY_RE    </t>
  </si>
  <si>
    <t>ROTY_RE_S</t>
  </si>
  <si>
    <t>2)     All the cells that include voluntary data can be filled in with a value, a real zero or remain empty if data are not available. In the questionnaire all these cells are coloured in light blue.</t>
  </si>
  <si>
    <t>RCY</t>
  </si>
  <si>
    <t>Explanatory notes and methodology</t>
  </si>
  <si>
    <t>List of country-specific explanatory footnotes</t>
  </si>
  <si>
    <r>
      <rPr>
        <vertAlign val="superscript"/>
        <sz val="10"/>
        <color rgb="FF000000"/>
        <rFont val="Times New Roman"/>
        <family val="1"/>
      </rPr>
      <t xml:space="preserve"> (1) </t>
    </r>
    <r>
      <rPr>
        <sz val="10"/>
        <color rgb="FF000000"/>
        <rFont val="Times New Roman"/>
        <family val="1"/>
      </rPr>
      <t>Directive 94/62/EC on packaging and packaging waste as last amended by Directive 2018/852.</t>
    </r>
  </si>
  <si>
    <t>Explanatory
footnote</t>
  </si>
  <si>
    <t>BP</t>
  </si>
  <si>
    <t>EP</t>
  </si>
  <si>
    <t>BEP</t>
  </si>
  <si>
    <t>Czechia</t>
  </si>
  <si>
    <t>Slovakia</t>
  </si>
  <si>
    <t>Kosovo (UNSCR 1244)</t>
  </si>
  <si>
    <t>Light orange: Footnotes (only to be filled-in when relevant)</t>
  </si>
  <si>
    <t>Black: Not applicable.</t>
  </si>
  <si>
    <t>Light blue: provision of data is voluntary.</t>
  </si>
  <si>
    <t>White: Data provision is mandatory from 2022 (reference year 2020)</t>
  </si>
  <si>
    <t>SheetName</t>
  </si>
  <si>
    <t>Top Left Cell</t>
  </si>
  <si>
    <t>Bottom Right Cell</t>
  </si>
  <si>
    <t>Row Step</t>
  </si>
  <si>
    <t>Column Step</t>
  </si>
  <si>
    <t>Lock Type</t>
  </si>
  <si>
    <t>Focus Back To</t>
  </si>
  <si>
    <t>Content is Mandatory</t>
  </si>
  <si>
    <t>Formulas</t>
  </si>
  <si>
    <t>YES</t>
  </si>
  <si>
    <t>Table_2</t>
  </si>
  <si>
    <t>G12</t>
  </si>
  <si>
    <t>S12</t>
  </si>
  <si>
    <t>Sheet Name</t>
  </si>
  <si>
    <t>Table_1</t>
  </si>
  <si>
    <t>Table_1a</t>
  </si>
  <si>
    <t>Table_3</t>
  </si>
  <si>
    <t>G18</t>
  </si>
  <si>
    <t>AI18</t>
  </si>
  <si>
    <t>G8</t>
  </si>
  <si>
    <t>G10</t>
  </si>
  <si>
    <t>G16</t>
  </si>
  <si>
    <t>K16</t>
  </si>
  <si>
    <t>Severity</t>
  </si>
  <si>
    <t>TopLeftCell</t>
  </si>
  <si>
    <t>BottomRightCell</t>
  </si>
  <si>
    <t>RowStep</t>
  </si>
  <si>
    <t>ColumnStep</t>
  </si>
  <si>
    <t>Error</t>
  </si>
  <si>
    <t>G11</t>
  </si>
  <si>
    <t>Name of the sheet to be validated (e.g. Table 1)</t>
  </si>
  <si>
    <t>Valid values: EQ (Strictly equal); GE (Greater or Equal); GT (Strictly greater - No threshold will be considered)</t>
  </si>
  <si>
    <t>Display text in error</t>
  </si>
  <si>
    <t>Only if all data is available</t>
  </si>
  <si>
    <t>Valid Threshold</t>
  </si>
  <si>
    <t>Greater or Equal</t>
  </si>
  <si>
    <t>Column Block Repetition Step</t>
  </si>
  <si>
    <t>Row Block Repetition Step</t>
  </si>
  <si>
    <t>Last TotalCell (Last block)</t>
  </si>
  <si>
    <t>First TotalCell (first block)</t>
  </si>
  <si>
    <t>First cell in the first block to be validated</t>
  </si>
  <si>
    <t>List of Cells
 (first block)</t>
  </si>
  <si>
    <t>PARAMETRES</t>
  </si>
  <si>
    <t>- The block can be repeated at regular patterns through rows and columns at the same time</t>
  </si>
  <si>
    <t>- Only the first block must be explicitly defined</t>
  </si>
  <si>
    <t>- A block is defined as a sequence of addendums in the same row or column</t>
  </si>
  <si>
    <t>This sheet is meant to define the validation for summations in a row or in a column.</t>
  </si>
  <si>
    <t>NO or YES</t>
  </si>
  <si>
    <t>GT does not admit Tolerance</t>
  </si>
  <si>
    <t>EQ or GE or GT</t>
  </si>
  <si>
    <t>Must be &gt; 0 for a not relevant dimension. Else you get an infinite loop</t>
  </si>
  <si>
    <t>GE</t>
  </si>
  <si>
    <t>K12</t>
  </si>
  <si>
    <t>Valid Tolerance</t>
  </si>
  <si>
    <t>Last Total Cell
(Last block)</t>
  </si>
  <si>
    <t>First Total Cell (first block)</t>
  </si>
  <si>
    <t>W8</t>
  </si>
  <si>
    <t>K8,O8,S8</t>
  </si>
  <si>
    <t>G11,G12</t>
  </si>
  <si>
    <t>AI10</t>
  </si>
  <si>
    <t>G13</t>
  </si>
  <si>
    <t>K13</t>
  </si>
  <si>
    <t>Empty Is Valid If Footnote Exists</t>
  </si>
  <si>
    <t>Footnote Shift From Value</t>
  </si>
  <si>
    <t>G15</t>
  </si>
  <si>
    <t>AE8</t>
  </si>
  <si>
    <t>AE16</t>
  </si>
  <si>
    <t>W10</t>
  </si>
  <si>
    <t>J14</t>
  </si>
  <si>
    <t>K8</t>
  </si>
  <si>
    <t>Lower value</t>
  </si>
  <si>
    <t>Upper value</t>
  </si>
  <si>
    <t>Error Is Valid If Footnote Exists</t>
  </si>
  <si>
    <t>AE10</t>
  </si>
  <si>
    <t>I8</t>
  </si>
  <si>
    <t>DistanceFromReferenceToText</t>
  </si>
  <si>
    <t>it is meant to check that there are numerical values</t>
  </si>
  <si>
    <t>M16</t>
  </si>
  <si>
    <t>Link to Error</t>
  </si>
  <si>
    <t>Validation Rule</t>
  </si>
  <si>
    <t>Cell</t>
  </si>
  <si>
    <t>Sheet</t>
  </si>
  <si>
    <t>Former Color</t>
  </si>
  <si>
    <t>For methodological questions please contact:</t>
  </si>
  <si>
    <r>
      <t xml:space="preserve">TABLE 1a. Generation and recycling of packaging waste calculated according to the old rules as set out in Articles 3, 4 and 5 of Decision 2005/270/EC </t>
    </r>
    <r>
      <rPr>
        <b/>
        <vertAlign val="superscript"/>
        <sz val="12"/>
        <rFont val="Times New Roman"/>
        <family val="1"/>
      </rPr>
      <t>(1)</t>
    </r>
    <r>
      <rPr>
        <b/>
        <sz val="12"/>
        <rFont val="Times New Roman"/>
        <family val="1"/>
      </rPr>
      <t xml:space="preserve"> for proving compliance with the old recycling targets in Article 6 (1) of Directive 94/62/EC ( in tonnes) - to be filled in only by the Member States wanting to prove compliance with the old targets until 2025 (and beyond) using the old rules.</t>
    </r>
  </si>
  <si>
    <t>Change</t>
  </si>
  <si>
    <t>Date</t>
  </si>
  <si>
    <t>Version</t>
  </si>
  <si>
    <t>Year unlocked</t>
  </si>
  <si>
    <t>R1 removed</t>
  </si>
  <si>
    <t>AE6</t>
  </si>
  <si>
    <t>S9</t>
  </si>
  <si>
    <t>K15</t>
  </si>
  <si>
    <t>S17</t>
  </si>
  <si>
    <t>W15</t>
  </si>
  <si>
    <t>W11</t>
  </si>
  <si>
    <t>W12</t>
  </si>
  <si>
    <t>AE12</t>
  </si>
  <si>
    <t>AI12</t>
  </si>
  <si>
    <t>Rules summations</t>
  </si>
  <si>
    <t>K11</t>
  </si>
  <si>
    <t>W8,AE8,AI8</t>
  </si>
  <si>
    <t>W15,AE15,AI15</t>
  </si>
  <si>
    <t>K14</t>
  </si>
  <si>
    <t>Rules mandatory.</t>
  </si>
  <si>
    <r>
      <t xml:space="preserve">Packaging waste recycled according to the old calculation rules </t>
    </r>
    <r>
      <rPr>
        <b/>
        <vertAlign val="superscript"/>
        <sz val="10"/>
        <color rgb="FF000000"/>
        <rFont val="Times New Roman"/>
        <family val="1"/>
      </rPr>
      <t>(2)</t>
    </r>
  </si>
  <si>
    <t>K7</t>
  </si>
  <si>
    <t>Note 2</t>
  </si>
  <si>
    <t>m14</t>
  </si>
  <si>
    <t>Warning</t>
  </si>
  <si>
    <t>B71-B72</t>
  </si>
  <si>
    <t>Bold red</t>
  </si>
  <si>
    <t>Info</t>
  </si>
  <si>
    <t xml:space="preserve"> INDEX - STRUCTURE OF THE QUESTIONNAIRE</t>
  </si>
  <si>
    <t>I. Basic information</t>
  </si>
  <si>
    <t>II. Reporting data (To be filled in by the country)</t>
  </si>
  <si>
    <t>GETTING STARTED</t>
  </si>
  <si>
    <t>Country and data collection definition. Administrative data.</t>
  </si>
  <si>
    <t>BASIC INSTRUCTIONS</t>
  </si>
  <si>
    <t>1. Data transmission:</t>
  </si>
  <si>
    <t>The standard tool for the transmission of statistical data is the eDAMIS system. The system creates a secure environment for the transmission of data, it records all data submissions and acknowledges the data delivery. The eDAMIS system has been installed in the National Statistical Institutes.</t>
  </si>
  <si>
    <t xml:space="preserve">Please submit this questionnaire to Eurostat using the eDAMIS reporting system. Use the following details: </t>
  </si>
  <si>
    <t>Domain name:</t>
  </si>
  <si>
    <t>Dataset name:</t>
  </si>
  <si>
    <t xml:space="preserve">Should you have any questions regarding data transmission do not hesitate to contact your local eDAMIS coordinator or the Eurostat eDAMIS helpdesk at: </t>
  </si>
  <si>
    <t xml:space="preserve">   web page:</t>
  </si>
  <si>
    <t xml:space="preserve">   e-mail address:</t>
  </si>
  <si>
    <t xml:space="preserve">   telephone:</t>
  </si>
  <si>
    <t>2.  Reporting conventions:</t>
  </si>
  <si>
    <t>Reporting of zeroes and not availble data must follow this convention:</t>
  </si>
  <si>
    <t xml:space="preserve"> (empty cell)</t>
  </si>
  <si>
    <t>3. Metadata:</t>
  </si>
  <si>
    <t>In the yellow sheet named 'Metadata', please provide information on the sources available and methodology used to produce the statistics on packaging and packaging waste. Please also declare which recycling target the Member State is reporting against.</t>
  </si>
  <si>
    <t>The metadata consists of background information to provide a national context for understanding the data reported in tables 1-3, whereas the quality report consists of technical information about how the data was collected and calculated.</t>
  </si>
  <si>
    <t>4. Footnotes:</t>
  </si>
  <si>
    <t>You are asked to report data that follow as closely as possible packaging waste definitions and reporting rules (see paragraphs below). Please report problems with the coverage or data quality in 'Metadata' worksheet.</t>
  </si>
  <si>
    <t xml:space="preserve">Flags (footnote symbols) should be entered in the reporting tables in the footnote columns, next to the value cell. There are two types of footnotes: </t>
  </si>
  <si>
    <t>- Letters for standard footnotes (as defined by Eurostat) and…</t>
  </si>
  <si>
    <t xml:space="preserve">- Numbers for country-specific footnotes (to be defined by the data compilers). </t>
  </si>
  <si>
    <t>4.1 Standard footnotes</t>
  </si>
  <si>
    <r>
      <rPr>
        <b/>
        <sz val="11"/>
        <rFont val="Arial"/>
        <family val="2"/>
      </rPr>
      <t xml:space="preserve">B) </t>
    </r>
    <r>
      <rPr>
        <sz val="11"/>
        <rFont val="Arial"/>
        <family val="2"/>
      </rPr>
      <t>break in series</t>
    </r>
  </si>
  <si>
    <t>Please use this flag when the reported figure cannot be compared to the data reported for the previous year, e.g. because of new methods or sources being used or when you move from the old calculation rules to the new calculation rules. Please use this flag only when the change in methods, sources or calculation rules has a substantial impact.</t>
  </si>
  <si>
    <r>
      <rPr>
        <b/>
        <sz val="11"/>
        <rFont val="Arial"/>
        <family val="2"/>
      </rPr>
      <t>E)</t>
    </r>
    <r>
      <rPr>
        <sz val="11"/>
        <rFont val="Arial"/>
        <family val="2"/>
      </rPr>
      <t xml:space="preserve"> estimated data</t>
    </r>
  </si>
  <si>
    <r>
      <rPr>
        <b/>
        <sz val="11"/>
        <rFont val="Arial"/>
        <family val="2"/>
      </rPr>
      <t>P)</t>
    </r>
    <r>
      <rPr>
        <sz val="11"/>
        <rFont val="Arial"/>
        <family val="2"/>
      </rPr>
      <t xml:space="preserve"> provisional</t>
    </r>
  </si>
  <si>
    <t>4.2 Country-specific explanatory footnotes</t>
  </si>
  <si>
    <t xml:space="preserve">Please do not report footnotes that elaborate on e.g. source data and compilation methods; these are to be described in the quality report and the metadata sheets. </t>
  </si>
  <si>
    <t>5. Methodology and questions:</t>
  </si>
  <si>
    <t>The guidelines to report on packaging and packaging waste are available on Eurostat website:</t>
  </si>
  <si>
    <t xml:space="preserve">The guidelines contain definitions, examples and recommendations to ensure data are compiled and maintained on consistent basis. They explain the scope and reasoning behind the terms of the tables, and provide extra information necessary to allow a consistent collection and interpretation of the data to be reported by countries. A great effort has been put into increasing coherence and providing guideline users with practical recommendations. Full implementation of these recommendations should help to ensure that data are compiled and maintained on a consistent basis. </t>
  </si>
  <si>
    <t xml:space="preserve">e)     Filling in Table 3 is obligatory for the reference year 2020 onwards, and the first report is due by 30 June 2022. </t>
  </si>
  <si>
    <t>6)     Complete the quality report, providing as much information as possible.</t>
  </si>
  <si>
    <t>METHODOLOGY AND LEGAL ACTS</t>
  </si>
  <si>
    <t xml:space="preserve">The European Parliament and the Council adopted Directive 94/62/EC to prevent or reduce the impact of packaging and packaging waste on the environment. </t>
  </si>
  <si>
    <t>The guidelines are available here:</t>
  </si>
  <si>
    <t>2.  Legal acts</t>
  </si>
  <si>
    <t>European Parliament and Council Directive 94/62/EC of 20 December 1994 on packaging and packaging waste as last amended.</t>
  </si>
  <si>
    <t>Commission Decision 2005/270/EC of 22 March 2005 establishing the formats relating to the database system pursuant to Directive 94/62/EC of the European Parliament and of the Council on packaging and packaging waste as last amended.</t>
  </si>
  <si>
    <t>Directive (EU) 2018/852 of the European Parliament and of the Council of 30 May 2018 amending Directive 94/62/EC on packaging and packaging waste.</t>
  </si>
  <si>
    <t>Commission Implementing Decision (EU) 2019/665 of 17 April 2019 amending Decision 2005/270/EC establishing the formats relating to the database system pursuant to European Parliament and Council Directive 94/62/EC on packaging and packaging waste (notified under document C(2019) 2805.</t>
  </si>
  <si>
    <t>The legislation is available here:</t>
  </si>
  <si>
    <t>This document assists Member States to report high quality, harmonised and efficient statistics on packaging and packaging waste in accordance to the Commission Decision 2005/270/EC. Detailed instructions can be found in the guidance document referred to above.</t>
  </si>
  <si>
    <t>The reporting shall cover a full calendar year.</t>
  </si>
  <si>
    <t xml:space="preserve">The metadata sheet asks some questions on methodology and coverage that should be answered and returned to Eurostat. </t>
  </si>
  <si>
    <t>The Commission Decision, Article 9.4, establishes a quality report and sets out the format in its Annex IV, that needs to be completed, see sheet 'Quality report'. These questions are necessary to understand the data collection methodology used by the country and the coverage of the data transmitted which in turn will allow for better comparison of data across countries.</t>
  </si>
  <si>
    <t xml:space="preserve"> GETTING STARTED</t>
  </si>
  <si>
    <t>Textual variables</t>
  </si>
  <si>
    <t>String</t>
  </si>
  <si>
    <t>Institutional names</t>
  </si>
  <si>
    <t>Eurostat Text</t>
  </si>
  <si>
    <t>Directorate Text</t>
  </si>
  <si>
    <t>Unit Text</t>
  </si>
  <si>
    <t>Data collection information</t>
  </si>
  <si>
    <t>Data Collection Text</t>
  </si>
  <si>
    <t>Annual reporting of packaging and packaging waste</t>
  </si>
  <si>
    <t>Data Collection Year</t>
  </si>
  <si>
    <t>Launching date</t>
  </si>
  <si>
    <t>Submission deadline</t>
  </si>
  <si>
    <t>EDAMIS data</t>
  </si>
  <si>
    <t>Domain name</t>
  </si>
  <si>
    <t>WASTE</t>
  </si>
  <si>
    <t>Dataset name</t>
  </si>
  <si>
    <t>WASTE_PACKDAT_A</t>
  </si>
  <si>
    <t>Web page</t>
  </si>
  <si>
    <t>Functional e-mail</t>
  </si>
  <si>
    <t>E2 information</t>
  </si>
  <si>
    <t>Telephone</t>
  </si>
  <si>
    <t>Contact</t>
  </si>
  <si>
    <t>Methodology URL</t>
  </si>
  <si>
    <t>Legislation URL</t>
  </si>
  <si>
    <t>(tonnes)</t>
  </si>
  <si>
    <r>
      <t xml:space="preserve">(tonnes) </t>
    </r>
    <r>
      <rPr>
        <b/>
        <vertAlign val="superscript"/>
        <sz val="10"/>
        <rFont val="Times New Roman"/>
        <family val="1"/>
      </rPr>
      <t>(5)</t>
    </r>
  </si>
  <si>
    <t>E9</t>
  </si>
  <si>
    <t>E10</t>
  </si>
  <si>
    <t>STANDARD FOR ALL QUESTIONNAIRES</t>
  </si>
  <si>
    <t>D14</t>
  </si>
  <si>
    <t>D22</t>
  </si>
  <si>
    <t>VALIDATION RULES</t>
  </si>
  <si>
    <t>All the information requested in the sheet "GETTING STARTED" must be filled in.</t>
  </si>
  <si>
    <t>1. Mandatory Data:</t>
  </si>
  <si>
    <t>2. Arithmetic rules</t>
  </si>
  <si>
    <t xml:space="preserve">TABLE_1: </t>
  </si>
  <si>
    <t xml:space="preserve">TABLE_1a: </t>
  </si>
  <si>
    <t>The 'Total' row should be a sum of all the amounts given in the separate rows within the table except  'Steel' and 'Aluminium' rows to ensure there is no double counting.</t>
  </si>
  <si>
    <t xml:space="preserve">TABLE_2: </t>
  </si>
  <si>
    <t>All reported figures must be between 0 and 100.</t>
  </si>
  <si>
    <t xml:space="preserve">TABLE_3: </t>
  </si>
  <si>
    <t>The 'Total' row should be a sum of all the amounts given in the separate rows within the table.</t>
  </si>
  <si>
    <t>Validation rules</t>
  </si>
  <si>
    <t>Validation performed by the 'Validate questionnaire' button</t>
  </si>
  <si>
    <t>In 2022 total recycling in Table 1  (column W) has to include a formula.</t>
  </si>
  <si>
    <t>1)     All mandatory data cells must be filled in with a value (or a zero). In the questionnaire all these cells are uncoloured. For light purple cells see Table 1.</t>
  </si>
  <si>
    <t>Once you filled in all the required fields, you have to validate the data before submitting the questionnaire (clicking on the button 'Validate questionnaire' on the top left-hand corner of the worksheets). It is of the utmost importance to confirm that there are no pending errors (see 'Errorlog' worksheet), since a questionnaire with errors (red shadowed cells) will be rejected. You can restore the color of the table clicking on 'Restore table color'.</t>
  </si>
  <si>
    <t>3. Light purple shaded boxes: Reporting is mandatory only to Member States that include those amounts in the recycling rates (see detailed instructions in 'Table_1' worksheet)</t>
  </si>
  <si>
    <r>
      <rPr>
        <vertAlign val="superscript"/>
        <sz val="10"/>
        <rFont val="Times New Roman"/>
        <family val="1"/>
      </rPr>
      <t>(2)</t>
    </r>
    <r>
      <rPr>
        <sz val="10"/>
        <rFont val="Times New Roman"/>
        <family val="1"/>
      </rPr>
      <t xml:space="preserve"> The amounts reported shall exclude the amount of wooden packaging repaired and of metals from IBA. For repair of wooden pallets, the Commission will calculate the adjusted recycling rates separately.</t>
    </r>
  </si>
  <si>
    <t>Recycling in the Member State</t>
  </si>
  <si>
    <t>Recycling in other Member States</t>
  </si>
  <si>
    <t>Recycling outside the EU</t>
  </si>
  <si>
    <t xml:space="preserve">   1. Data transmission</t>
  </si>
  <si>
    <t xml:space="preserve">   2. Reporting conventions</t>
  </si>
  <si>
    <t xml:space="preserve">   3. Metadata</t>
  </si>
  <si>
    <t xml:space="preserve">  </t>
  </si>
  <si>
    <t xml:space="preserve">   4. Footnotes</t>
  </si>
  <si>
    <t xml:space="preserve">   5. Methodology and questions</t>
  </si>
  <si>
    <t xml:space="preserve">   Annex: How to fill in the data sheets of the questionnaire</t>
  </si>
  <si>
    <t xml:space="preserve">   1. Background</t>
  </si>
  <si>
    <t xml:space="preserve">   2. Legal acts</t>
  </si>
  <si>
    <t xml:space="preserve">   3. Data reporting - questionnaire</t>
  </si>
  <si>
    <t xml:space="preserve">  1. Mandatory data</t>
  </si>
  <si>
    <t xml:space="preserve">  2. Arithmetic rules</t>
  </si>
  <si>
    <r>
      <t xml:space="preserve">Valid flags </t>
    </r>
    <r>
      <rPr>
        <b/>
        <sz val="10"/>
        <color theme="0"/>
        <rFont val="Calibri"/>
        <family val="2"/>
        <scheme val="minor"/>
      </rPr>
      <t>(obs_conf)</t>
    </r>
  </si>
  <si>
    <t>v03m18</t>
  </si>
  <si>
    <t>All tables</t>
  </si>
  <si>
    <t>Totals and averages are permanently locked. Only metal totals can be unlocked to supersede the formulas with a value.</t>
  </si>
  <si>
    <t>SS</t>
  </si>
  <si>
    <t>CDD</t>
  </si>
  <si>
    <t>Changed by</t>
  </si>
  <si>
    <t>REMARKS</t>
  </si>
  <si>
    <t>Totals locks and colour shades</t>
  </si>
  <si>
    <t>Several pages</t>
  </si>
  <si>
    <t>Hyperlinks to the same sheet have been removed</t>
  </si>
  <si>
    <t>Change macro version v18</t>
  </si>
  <si>
    <t>Change password</t>
  </si>
  <si>
    <t>Input data tables</t>
  </si>
  <si>
    <t>Change default sheet protection in input tables: allow selection of locked cells.</t>
  </si>
  <si>
    <t>Summations</t>
  </si>
  <si>
    <t>K:L</t>
  </si>
  <si>
    <t>Add columns for "Non compliance Is Valid If Footnote Exists" and "Footnote Shift From Value"</t>
  </si>
  <si>
    <t>Non compliance Is Valid If Footnote Exists</t>
  </si>
  <si>
    <t>The explanatory footnotes can be used for any meaning beyond the pre-defined footnotes.</t>
  </si>
  <si>
    <t>EXPLANATORY FOOTNOTES</t>
  </si>
  <si>
    <t>AQ18</t>
  </si>
  <si>
    <t>I11</t>
  </si>
  <si>
    <t>New</t>
  </si>
  <si>
    <t>Rows 6, 13</t>
  </si>
  <si>
    <t>Errors in metal Total</t>
  </si>
  <si>
    <t>RCV_E_PAC</t>
  </si>
  <si>
    <t>RCV_I_PAC</t>
  </si>
  <si>
    <t>UKN</t>
  </si>
  <si>
    <t>Northern Ireland (UK)</t>
  </si>
  <si>
    <t>List</t>
  </si>
  <si>
    <t>Including Norther Ireland in the list of countries.</t>
  </si>
  <si>
    <t>Getting started</t>
  </si>
  <si>
    <t>Including Norther Ireland in the list of countries. E9 and G9</t>
  </si>
  <si>
    <t>Row 6</t>
  </si>
  <si>
    <t>Including explanatory text</t>
  </si>
  <si>
    <t>Normal margins and landscape orientation for visible sheets.</t>
  </si>
  <si>
    <t>Print titles for visible sheets</t>
  </si>
  <si>
    <t>Including auto-fit height to make the cells scale with text. Unmerged cells. Wrapped text</t>
  </si>
  <si>
    <t>Column A width 2 for all sheets</t>
  </si>
  <si>
    <t>v00m18</t>
  </si>
  <si>
    <t>GJ</t>
  </si>
  <si>
    <r>
      <t xml:space="preserve">c)    Table 1a. </t>
    </r>
    <r>
      <rPr>
        <sz val="11"/>
        <rFont val="Arial"/>
        <family val="2"/>
      </rPr>
      <t xml:space="preserve">You only have to fill in Table 1a if </t>
    </r>
    <r>
      <rPr>
        <sz val="11"/>
        <rFont val="Arial"/>
        <family val="2"/>
      </rPr>
      <t>you want to prove compliance with the old targets until 2025 (and beyond in case of a derogation) using the old rules.</t>
    </r>
  </si>
  <si>
    <t>Recycling (Total)</t>
  </si>
  <si>
    <t>White: Data provision is mandatory.</t>
  </si>
  <si>
    <r>
      <rPr>
        <vertAlign val="superscript"/>
        <sz val="10"/>
        <rFont val="Times New Roman"/>
        <family val="1"/>
      </rPr>
      <t>(3)</t>
    </r>
    <r>
      <rPr>
        <sz val="10"/>
        <rFont val="Times New Roman"/>
        <family val="1"/>
      </rPr>
      <t xml:space="preserve"> The amount reported includes all types of energy recovery. The amount reported shall include both energy recovery at R1 facilities and (other) incineration at waste incinerators with energy recovery.</t>
    </r>
  </si>
  <si>
    <r>
      <rPr>
        <vertAlign val="superscript"/>
        <sz val="10"/>
        <rFont val="Times New Roman"/>
        <family val="1"/>
      </rPr>
      <t>(6)</t>
    </r>
    <r>
      <rPr>
        <sz val="10"/>
        <rFont val="Times New Roman"/>
        <family val="1"/>
      </rPr>
      <t xml:space="preserve"> Ferrous metals recycled after their separation from incineration bottom ash shall be reported separately here and shall be included in the row for reporting ferrous metals.</t>
    </r>
  </si>
  <si>
    <r>
      <rPr>
        <vertAlign val="superscript"/>
        <sz val="10"/>
        <rFont val="Times New Roman"/>
        <family val="1"/>
      </rPr>
      <t>(7)</t>
    </r>
    <r>
      <rPr>
        <sz val="10"/>
        <rFont val="Times New Roman"/>
        <family val="1"/>
      </rPr>
      <t xml:space="preserve"> Aluminium recycled after separation from incineration bottom ash shall be reported separately here and shall be included in the row for reporting aluminium.</t>
    </r>
  </si>
  <si>
    <r>
      <t xml:space="preserve">Metal (total) </t>
    </r>
    <r>
      <rPr>
        <b/>
        <vertAlign val="superscript"/>
        <sz val="10"/>
        <rFont val="Times New Roman"/>
        <family val="1"/>
      </rPr>
      <t>(5)</t>
    </r>
  </si>
  <si>
    <r>
      <t xml:space="preserve">   Ferrous metal from IBA</t>
    </r>
    <r>
      <rPr>
        <b/>
        <vertAlign val="superscript"/>
        <sz val="10"/>
        <rFont val="Times New Roman"/>
        <family val="1"/>
      </rPr>
      <t xml:space="preserve"> (6)</t>
    </r>
    <r>
      <rPr>
        <b/>
        <sz val="10"/>
        <rFont val="Times New Roman"/>
        <family val="1"/>
      </rPr>
      <t xml:space="preserve"> </t>
    </r>
  </si>
  <si>
    <r>
      <t xml:space="preserve">   Aluminium from IBA</t>
    </r>
    <r>
      <rPr>
        <b/>
        <vertAlign val="superscript"/>
        <sz val="10"/>
        <rFont val="Times New Roman"/>
        <family val="1"/>
      </rPr>
      <t xml:space="preserve"> (7)</t>
    </r>
  </si>
  <si>
    <r>
      <t xml:space="preserve">Waste generation </t>
    </r>
    <r>
      <rPr>
        <b/>
        <vertAlign val="superscript"/>
        <sz val="10"/>
        <rFont val="Times New Roman"/>
        <family val="1"/>
      </rPr>
      <t>(2)</t>
    </r>
  </si>
  <si>
    <r>
      <t>Energy recovery</t>
    </r>
    <r>
      <rPr>
        <b/>
        <vertAlign val="superscript"/>
        <sz val="10"/>
        <rFont val="Times New Roman"/>
        <family val="1"/>
      </rPr>
      <t>(3)</t>
    </r>
  </si>
  <si>
    <r>
      <t xml:space="preserve">Other recovery </t>
    </r>
    <r>
      <rPr>
        <b/>
        <vertAlign val="superscript"/>
        <sz val="10"/>
        <rFont val="Times New Roman"/>
        <family val="1"/>
      </rPr>
      <t>(4)</t>
    </r>
  </si>
  <si>
    <r>
      <t>This table is only for those Member States wishing to report against the old recycling targets in Article 6 of Directive 94/62/EC using the old calculation rules.</t>
    </r>
    <r>
      <rPr>
        <strike/>
        <sz val="10"/>
        <color rgb="FFFF0000"/>
        <rFont val="Times New Roman"/>
        <family val="1"/>
      </rPr>
      <t/>
    </r>
  </si>
  <si>
    <t>update of explanatory texts and footnotes to new calculation rules</t>
  </si>
  <si>
    <t xml:space="preserve">d)     Table 2 needs to be completed if a Member State wants to make use – in accordance with Article 5(2) of Directive 94/62 - of the adjusted level for the recycling targets in Article 6(1)(f) to (i) of Directive 94/62. These targets apply from reference years 2025 respectively 2030. In principle, Table 3 contains the necessary information for completing Table 2. Then, from reference year 2023 onwards, the necessary information to complete Table 2 for three previous years can be derived from Table 3 as reported for the previous reference years. If a Member State wishes to see their distance to target for the 2025 targets already before, it is possible that the Member State completes the data for Table 2 for the three previous reference years (e.g. 2020, 2019, 2018) if such data are available. Filling in these earlier years is voluntary. </t>
  </si>
  <si>
    <t>Packaging and packaging waste shall be reported against the new targets in the amending Directive (EU) 2018/852. Reporting in addition against the old targets in Article 6 of Directive 94/62/EC may be done according to the old rules and only in Table 1a.</t>
  </si>
  <si>
    <t>v00m20</t>
  </si>
  <si>
    <t>link to legislation</t>
  </si>
  <si>
    <t>the link ended up at the main legislation page for waste (https://ec.europa.eu/eurostat/web/waste/legislation), now the link directs to the specific packaging waste legislation</t>
  </si>
  <si>
    <t>The basic instructions sheet consists of some information necessary for filling in this questionnaire correctly, like reporting obligations, allowed symbols, metadata, footnotes, and transmission to Eurostat.</t>
  </si>
  <si>
    <t>5. Grey shaded boxes: calculation is automatic; do not input any data into these cells. There are some circumstances in Table 1 where MS will wish to enter data into these cells, these are referred to in the table footnotes. To input data, first press the 'unlock formulas' button situated in the top left-hand corner of this sheet.</t>
  </si>
  <si>
    <t>To include an explanatory footnote, please first insert the text in the 'Footnote list' sheet starting from number 1. Then in the data table please select the corresponding footnote reference number from the drop-down menu in the footnote column next to the value cell. The text you entered in the “Footnote list” sheet will then appear automatically next to the footnote reference number. The same explanatory footnote can be chosen for all the values for which the same explanation applies. If by mistake a number is chosen from the drop-down menu, it is sufficient to press the key delete to clean the cell.</t>
  </si>
  <si>
    <t>a)    Explain the methodology and targets you have selected for reporting (orange sheet named 'Metadata').</t>
  </si>
  <si>
    <r>
      <t xml:space="preserve">b)    Table 1 is the new format for reporting on packaging and packaging waste. Therefore, </t>
    </r>
    <r>
      <rPr>
        <b/>
        <sz val="11"/>
        <rFont val="Arial"/>
        <family val="2"/>
      </rPr>
      <t>Table 1 MUST BE USED IN ALL CASES</t>
    </r>
    <r>
      <rPr>
        <sz val="11"/>
        <rFont val="Arial"/>
        <family val="2"/>
      </rPr>
      <t>. Table 1a is only to be used if a Member State wants to prove compliance with the old targets (until 2025 and beyond in case of a derogation) using the old rules. Separate reporting of aluminium and steel packaging is mandatory for reference year 2020 onwards. Also, the three different recycling columns have to be filled in. Finally, the 'Energy Recovery' column shall include incineration with energy recovery and the reprocessing of waste to be used as fuel or other means to generate energy (It includes both columns from the former questionnaire.</t>
    </r>
  </si>
  <si>
    <t xml:space="preserve">4)     To include standard footnotes use the drop-down menu in the first footnote column. To enter specific footnotes from the woksheet 'Footnote list', use the second column drop-down menu and choose the respective number. </t>
  </si>
  <si>
    <t>The 'Metal (total)' row should be equal to the sum of the 'Steel' and 'Aluminium' rows (when reported all of these values since according to the old rules provision of separate data for aluminium and steel packaging would be voluntary).</t>
  </si>
  <si>
    <t>All reported values must be equal to or bigger than 0 (positive values).</t>
  </si>
  <si>
    <t>This reporting template allows Member States to report packaging waste pursuant to the requirements in the implementing Decision (EU) 2019/665 of 17 April 2019, amending Decision 2005/270/EC establishing formats relating to the database system pursuant to European Parliament and Council Directive 94/62/EC on packaging and packaging waste.</t>
  </si>
  <si>
    <t>Lists</t>
  </si>
  <si>
    <t>removed UK from country list</t>
  </si>
  <si>
    <r>
      <rPr>
        <i/>
        <sz val="10"/>
        <color rgb="FF000000"/>
        <rFont val="Times New Roman"/>
        <family val="1"/>
      </rPr>
      <t>Validate questionnaire</t>
    </r>
    <r>
      <rPr>
        <sz val="10"/>
        <color rgb="FF000000"/>
        <rFont val="Times New Roman"/>
        <family val="1"/>
      </rPr>
      <t>: Before submitting the questionnaire, you have to validate the data clicking on the button 'Validate questionnaire' on the top left-hand corner of the table. It is of the utmost importance to confirm that there are no pending errors (see 'Errorlog' worksheet), since a questionnaire with errors (red shaded cells) will be rejected.</t>
    </r>
  </si>
  <si>
    <t>Light grey: The calculation of data is automatic. They can be edited after unlocking the cell with the button 'Unlock formulas'.</t>
  </si>
  <si>
    <r>
      <t xml:space="preserve">Light purple shaded boxes: reporting is mandatory only for Member States that include those amounts in the recycling rates. Member States that report on repair of wooden packaging </t>
    </r>
    <r>
      <rPr>
        <b/>
        <u/>
        <sz val="10"/>
        <rFont val="Times New Roman"/>
        <family val="1"/>
      </rPr>
      <t>SHALL NOT</t>
    </r>
    <r>
      <rPr>
        <sz val="10"/>
        <rFont val="Times New Roman"/>
        <family val="1"/>
      </rPr>
      <t xml:space="preserve"> include these amounts in total recycling or in total waste generated or in any other white box!  Instead, please indicate in the sheet Metadata if you wish to include the amounts in your recycling rates. The calculation of the adjusted recycling rates will be conducted by the Commission according to the method set out in the guidance document.</t>
    </r>
  </si>
  <si>
    <r>
      <t xml:space="preserve">Validate questionnaire: </t>
    </r>
    <r>
      <rPr>
        <sz val="10"/>
        <rFont val="Times New Roman"/>
        <family val="1"/>
      </rPr>
      <t>Before submitting the questionnaire, you have to validate the data clicking on the button 'Validate questionnaire' on the top left-hand corner of the table. It is of the utmost importance to confirm that there are no pending errors (see 'Errorlog' worksheet), since a questionnaire with errors (red shaded cells) will be rejected.</t>
    </r>
  </si>
  <si>
    <r>
      <t xml:space="preserve">Validate questionnaire: </t>
    </r>
    <r>
      <rPr>
        <sz val="10"/>
        <color rgb="FF000000"/>
        <rFont val="Times New Roman"/>
        <family val="1"/>
      </rPr>
      <t>Before submitting the questionnaire, you have to validate the data clicking on the button 'Validate questionnaire' on the top left-hand corner of the table. It is of the utmost importance to confirm that there are no pending errors (see 'Errorlog' worksheet), since a questionnaire with errors (red shaded cells) will be rejected.</t>
    </r>
  </si>
  <si>
    <t>Dark grey: The calculation of data is automatic. They can not be edited.</t>
  </si>
  <si>
    <t xml:space="preserve">Dark grey: the calculation of data is automatic and represents the simple average of columns 2, 3 and 4. </t>
  </si>
  <si>
    <t>Light blue: data is mandatory only for the material for which the Member State has decided to adjusted the recycling target.</t>
  </si>
  <si>
    <t xml:space="preserve">This table can be completed if you want to make use – in accordance with Article 5(2) of Directive 94/62 - of the adjusted level for the recycling targets in Article 6(1)(f) to (i) of Directive 94/62. These targets apply from reference years 2025 respectively 2030. In principle, Table 3 contains the necessary information for completing Table 2. Thus, from reference year 2023 onwards, the necessary information to complete Table 2 for three previous years can be derived from Table 3 as reported for the previous reference years. If a Member State wishes to see the distance to target for the 2025 targets already before, it is possible to complete the data for Table 2 for the three previous reference years if such data are available. Filling in these earlier years is voluntary. </t>
  </si>
  <si>
    <r>
      <rPr>
        <vertAlign val="superscript"/>
        <sz val="10"/>
        <color rgb="FF000000"/>
        <rFont val="Times New Roman"/>
        <family val="1"/>
      </rPr>
      <t xml:space="preserve">(1) </t>
    </r>
    <r>
      <rPr>
        <sz val="10"/>
        <color rgb="FF000000"/>
        <rFont val="Times New Roman"/>
        <family val="1"/>
      </rPr>
      <t>Commission Decision 2005/270/EC establishing the formats relating to Directive 94/62/EC on packaging and packaging waste as last amended by Commission Implementing Decision  2019/665.</t>
    </r>
  </si>
  <si>
    <r>
      <rPr>
        <vertAlign val="superscript"/>
        <sz val="10"/>
        <color rgb="FF000000"/>
        <rFont val="Times New Roman"/>
        <family val="1"/>
      </rPr>
      <t>(1)</t>
    </r>
    <r>
      <rPr>
        <sz val="10"/>
        <color rgb="FF000000"/>
        <rFont val="Times New Roman"/>
        <family val="1"/>
      </rPr>
      <t xml:space="preserve"> Commission Decision 2005/270/EC establishing the formats relating to Directive 94/62/EC on packaging and packaging waste.</t>
    </r>
  </si>
  <si>
    <t>Light orange: Footnotes (only to be filled-in when relevant).</t>
  </si>
  <si>
    <t>White: Data provision is mandatory for those Member States wishing to report against the old recycling targets in Article 6 of Directive 94/62/EC using the old calculation rules (only in addition to reporting data according the new calculation rules in Table 1).</t>
  </si>
  <si>
    <r>
      <rPr>
        <vertAlign val="superscript"/>
        <sz val="10"/>
        <rFont val="Times New Roman"/>
        <family val="1"/>
      </rPr>
      <t>(1)</t>
    </r>
    <r>
      <rPr>
        <sz val="10"/>
        <rFont val="Times New Roman"/>
        <family val="1"/>
      </rPr>
      <t xml:space="preserve"> Commission Decision 2005/270/EC establishing the formats relating to Directive 94/62/EC on packaging and packaging waste as last amended by Commission Implementing Decision  2019/665.</t>
    </r>
  </si>
  <si>
    <r>
      <rPr>
        <vertAlign val="superscript"/>
        <sz val="10"/>
        <color rgb="FF000000"/>
        <rFont val="Times New Roman"/>
        <family val="1"/>
      </rPr>
      <t>(5)</t>
    </r>
    <r>
      <rPr>
        <sz val="10"/>
        <color rgb="FF000000"/>
        <rFont val="Times New Roman"/>
        <family val="1"/>
      </rPr>
      <t xml:space="preserve"> This means the number of rotations that all reusable packaging completes in a given year multiplied by its mass.</t>
    </r>
  </si>
  <si>
    <r>
      <rPr>
        <vertAlign val="superscript"/>
        <sz val="10"/>
        <color rgb="FF000000"/>
        <rFont val="Times New Roman"/>
        <family val="1"/>
      </rPr>
      <t>(4</t>
    </r>
    <r>
      <rPr>
        <vertAlign val="superscript"/>
        <sz val="10"/>
        <rFont val="Times New Roman"/>
        <family val="1"/>
      </rPr>
      <t>)</t>
    </r>
    <r>
      <rPr>
        <sz val="10"/>
        <rFont val="Times New Roman"/>
        <family val="1"/>
      </rPr>
      <t xml:space="preserve"> This means the number of rotations that </t>
    </r>
    <r>
      <rPr>
        <b/>
        <u/>
        <sz val="10"/>
        <rFont val="Times New Roman"/>
        <family val="1"/>
      </rPr>
      <t>all</t>
    </r>
    <r>
      <rPr>
        <b/>
        <sz val="10"/>
        <rFont val="Times New Roman"/>
        <family val="1"/>
      </rPr>
      <t xml:space="preserve"> </t>
    </r>
    <r>
      <rPr>
        <sz val="10"/>
        <rFont val="Times New Roman"/>
        <family val="1"/>
      </rPr>
      <t>reusable packaging completes in a given year.</t>
    </r>
  </si>
  <si>
    <t>Mandatory</t>
  </si>
  <si>
    <t>O11</t>
  </si>
  <si>
    <t>AA11</t>
  </si>
  <si>
    <t>AM11</t>
  </si>
  <si>
    <t>ForbiddenString</t>
  </si>
  <si>
    <t>E58</t>
  </si>
  <si>
    <t>not available</t>
  </si>
  <si>
    <t>Please verify the explanatory note sufficiently explains why the data is not available</t>
  </si>
  <si>
    <t>not reported</t>
  </si>
  <si>
    <t>unavailable data</t>
  </si>
  <si>
    <t>no data available</t>
  </si>
  <si>
    <t>data missing</t>
  </si>
  <si>
    <t>Please verify the explanatory note sufficiently explains why the data is missing</t>
  </si>
  <si>
    <t>Please verify the explanatory note sufficiently explains why the data is not reported</t>
  </si>
  <si>
    <t>no information available</t>
  </si>
  <si>
    <t>information missing</t>
  </si>
  <si>
    <t>ForbiddenStrings</t>
  </si>
  <si>
    <t>sheet added</t>
  </si>
  <si>
    <t>K20</t>
  </si>
  <si>
    <t>added lines for mandatory data in Table 3</t>
  </si>
  <si>
    <t>H7,8,15,16</t>
  </si>
  <si>
    <t xml:space="preserve">changed GT to GE </t>
  </si>
  <si>
    <t>exclude warnings in case the sum is equal to the 'total' cell (0=0 is not a warning)</t>
  </si>
  <si>
    <t>changed warnings to errors</t>
  </si>
  <si>
    <t>A4-8</t>
  </si>
  <si>
    <t>G7-9, col. G several</t>
  </si>
  <si>
    <t>changed YES to NO</t>
  </si>
  <si>
    <t>C,D,F</t>
  </si>
  <si>
    <t>consolidation of rules (e.g. integrating W11,12 into W8-10 -&gt; W8-12)</t>
  </si>
  <si>
    <t>New; GE to account for metals which are not Fe or Al</t>
  </si>
  <si>
    <t>Generation should be equal to or larger than the sum of all treatment operations</t>
  </si>
  <si>
    <t>Total metals must be equal to or larger than the sum of Al + Fe</t>
  </si>
  <si>
    <t>Total Recycling must be equal to or larger than the sum of its components</t>
  </si>
  <si>
    <t>Total aluminium must be equal to or larger than aluminium from IBA</t>
  </si>
  <si>
    <t>Total ferrous metals must be equal to or larger than ferrous metals from IBA</t>
  </si>
  <si>
    <t>Total Recycling should be equal to the sum of its components</t>
  </si>
  <si>
    <t>All packaging must be equal to or larger than all reusable packaging</t>
  </si>
  <si>
    <t>All packaging must be equal to or larger than all sales packaging</t>
  </si>
  <si>
    <t>All sales packaging must be equal to or larger than all reusable sales packaging</t>
  </si>
  <si>
    <t>All reusable packaging must be equal to or larger than all reusable sales packaging</t>
  </si>
  <si>
    <t>AE11</t>
  </si>
  <si>
    <t>All rotations must be equal to or larger than all rotations of reusable sales packaging</t>
  </si>
  <si>
    <t>new</t>
  </si>
  <si>
    <t>addition of new rules (mostly Table 3) + reformulating text when "GE" was added</t>
  </si>
  <si>
    <t>several rows</t>
  </si>
  <si>
    <r>
      <rPr>
        <vertAlign val="superscript"/>
        <sz val="10"/>
        <rFont val="Times New Roman"/>
        <family val="1"/>
      </rPr>
      <t>(4)</t>
    </r>
    <r>
      <rPr>
        <sz val="10"/>
        <rFont val="Times New Roman"/>
        <family val="1"/>
      </rPr>
      <t xml:space="preserve"> This includes backfilling. Repair of wooden packaging, recycling and energy recovery are not included.</t>
    </r>
  </si>
  <si>
    <r>
      <rPr>
        <vertAlign val="superscript"/>
        <sz val="10"/>
        <rFont val="Times New Roman"/>
        <family val="1"/>
      </rPr>
      <t>(5)</t>
    </r>
    <r>
      <rPr>
        <sz val="10"/>
        <rFont val="Times New Roman"/>
        <family val="1"/>
      </rPr>
      <t xml:space="preserve"> The 'Metal (total)' row should be equal to the sum of the 'Ferrous metal' and 'Aluminium' rows. Amounts for other metal packaging may be added to the totals using 'unlock formulas'.</t>
    </r>
  </si>
  <si>
    <r>
      <rPr>
        <vertAlign val="superscript"/>
        <sz val="10"/>
        <color rgb="FF000000"/>
        <rFont val="Times New Roman"/>
        <family val="1"/>
      </rPr>
      <t>(2)</t>
    </r>
    <r>
      <rPr>
        <sz val="10"/>
        <color rgb="FF000000"/>
        <rFont val="Times New Roman"/>
        <family val="1"/>
      </rPr>
      <t xml:space="preserve"> For plastic materials contained in packaging waste, only material that is recycled back into plastics shall be reported.</t>
    </r>
  </si>
  <si>
    <r>
      <rPr>
        <vertAlign val="superscript"/>
        <sz val="10"/>
        <color rgb="FF000000"/>
        <rFont val="Times New Roman"/>
        <family val="1"/>
      </rPr>
      <t xml:space="preserve">(2)  </t>
    </r>
    <r>
      <rPr>
        <sz val="10"/>
        <color rgb="FF000000"/>
        <rFont val="Times New Roman"/>
        <family val="1"/>
      </rPr>
      <t>This means all reusable and all single-use packaging comprising sales, transport and grouped packaging.</t>
    </r>
  </si>
  <si>
    <t>G17</t>
  </si>
  <si>
    <t>AI17</t>
  </si>
  <si>
    <t>AE17</t>
  </si>
  <si>
    <t>W17</t>
  </si>
  <si>
    <t>AM17</t>
  </si>
  <si>
    <t>AQ17</t>
  </si>
  <si>
    <t>AK17</t>
  </si>
  <si>
    <t>AS17</t>
  </si>
  <si>
    <t>for filling in (only if you want to use the old calculation rules for the old targets).</t>
  </si>
  <si>
    <t>for filling in. This table is mandatory.</t>
  </si>
  <si>
    <t>for filling in.</t>
  </si>
  <si>
    <t>for information.</t>
  </si>
  <si>
    <t>for reading before filling in the questionnaire.</t>
  </si>
  <si>
    <t>https://environment.ec.europa.eu/topics/waste-and-recycling/packaging-waste_en</t>
  </si>
  <si>
    <t>The 'Waste generation' column should be bigger than total recovery. Including an explanatory footnote this is a warning, because in exceptional circumstances it could be smaller.</t>
  </si>
  <si>
    <t>The 'Metal (total)' row should be equal to the sum of the 'Ferrous metal' and 'Aluminium' rows. Additional amounts for other metals may be added to the sum in the 'Metal (total)' row.</t>
  </si>
  <si>
    <t>The 'Total' row should be a sum of all the amounts given in the separate materials' columns (excluding the cells for separate metals which are accounted or in the 'Metals (total)' row).</t>
  </si>
  <si>
    <t>The 'Packaging Waste Generated' column should be bigger than the 'Packaging Waste Recycled' column. Including an explanatory footnote this is a warning, because in exceptional circumstances it could be smaller.</t>
  </si>
  <si>
    <t>The columns concerning 'Sales packaging' should be smaller than the respective 'all packaging' columns (having the same unit).</t>
  </si>
  <si>
    <t>Reusable packaging placed on the market for the first time' should be smaller than 'Packaging placed on the market for the first time'.</t>
  </si>
  <si>
    <t>All the mandatory cells in table 1 must be filled in when the reference year is 2020 or later. Before this date, the breakdown of metals (ferrous metal and aluminium) and the breakdown of recycling were not compulsory), therefore these will be a warning instead of an error. You can remove these warnings by including an explanatory footnote.</t>
  </si>
  <si>
    <t>EQ</t>
  </si>
  <si>
    <t>Generation should be equal to or larger than recycling</t>
  </si>
  <si>
    <t>COMMON TO ALL (OR MOST)  QUESTIONNAIRE</t>
  </si>
  <si>
    <t>SPECIFIC TO THIS QUESTIONNAIRE</t>
  </si>
  <si>
    <t>Parameter</t>
  </si>
  <si>
    <t>Value</t>
  </si>
  <si>
    <t>(Valid values)</t>
  </si>
  <si>
    <t>DevelopementMode</t>
  </si>
  <si>
    <t>TRUE (during development)
FALSE (For real reporting and testing)</t>
  </si>
  <si>
    <t>W18</t>
  </si>
  <si>
    <t>O18</t>
  </si>
  <si>
    <t>AE18</t>
  </si>
  <si>
    <t>30 June 2024</t>
  </si>
  <si>
    <t>WASTE-2024-DC</t>
  </si>
  <si>
    <t>Modification of 'Last Total cell' column for several rules</t>
  </si>
  <si>
    <t>CB</t>
  </si>
  <si>
    <t>Mark as decorative the Eurostat Logo for several sheets (to remove errors of "Accessibility checks")</t>
  </si>
  <si>
    <t>Updated Edamis link</t>
  </si>
  <si>
    <t>https://webgate.ec.europa.eu/edamis4</t>
  </si>
  <si>
    <t>ESTAT-DATA-METADATA-SERVICES@ec.europa.eu</t>
  </si>
  <si>
    <t>Migration to Version 'b' (macro vba)</t>
  </si>
  <si>
    <t>v01m24</t>
  </si>
  <si>
    <t>v01m01b</t>
  </si>
  <si>
    <t>23 May 2024</t>
  </si>
  <si>
    <t>Administration de l'environnement</t>
  </si>
  <si>
    <t>Unité surveillance et évaluation de l'environnement</t>
  </si>
  <si>
    <t xml:space="preserve">IBA: calculation were refined by the EPR scheme and used in this report. </t>
  </si>
  <si>
    <t>Only reusable shopping bags (Eco-bag) and reusable produce bag (superbag - sales packaging) put on the market by the national EPR scheme valorlux</t>
  </si>
  <si>
    <t>Mainly textile packaging found during residual waste analysis</t>
  </si>
  <si>
    <t>Packaging put on the market is assumed to be the sum of packaging waste generated (Table_1 based on waste analysis) and reusable packaging put on the market in the same year.</t>
  </si>
  <si>
    <t xml:space="preserve">It is not possible to distinguish ferrous metals and aluminiums for metals that are collected outside the EPR scheme. Hence the ferrous metal category also contain a certain amount of aluminum metals </t>
  </si>
  <si>
    <t>There is no available data. Some data is currently be collected for household packaging and should be submitted next year. Data on non-houshold packaging should be submitted in approximately 3 years.</t>
  </si>
  <si>
    <t>Municipal packaging put on the market and reported by the EPR scheme valorlux (only houshold sales packaging).</t>
  </si>
  <si>
    <t>infos@aev.etat.lu</t>
  </si>
  <si>
    <t>40 56 56 1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</si>
</sst>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0\ _€_-;\-* #,##0.00\ _€_-;_-* &quot;-&quot;??\ _€_-;_-@_-"/>
  </numFmts>
  <fonts count="9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u/>
      <sz val="9"/>
      <color indexed="12"/>
      <name val="Arial"/>
      <family val="2"/>
    </font>
    <font>
      <sz val="9"/>
      <name val="Arial"/>
      <family val="2"/>
    </font>
    <font>
      <b/>
      <sz val="10"/>
      <color indexed="48"/>
      <name val="Arial"/>
      <family val="2"/>
    </font>
    <font>
      <u/>
      <sz val="10"/>
      <color indexed="12"/>
      <name val="Arial"/>
      <family val="2"/>
    </font>
    <font>
      <sz val="11"/>
      <color theme="1"/>
      <name val="Calibri"/>
      <family val="2"/>
      <scheme val="minor"/>
    </font>
    <font>
      <u/>
      <sz val="11"/>
      <color theme="10"/>
      <name val="Calibri"/>
      <family val="2"/>
      <scheme val="minor"/>
    </font>
    <font>
      <b/>
      <sz val="9"/>
      <name val="Arial"/>
      <family val="2"/>
    </font>
    <font>
      <sz val="9"/>
      <color indexed="10"/>
      <name val="Arial"/>
      <family val="2"/>
    </font>
    <font>
      <b/>
      <sz val="11"/>
      <name val="Arial"/>
      <family val="2"/>
    </font>
    <font>
      <sz val="11"/>
      <name val="Arial"/>
      <family val="2"/>
    </font>
    <font>
      <b/>
      <sz val="11"/>
      <color indexed="8"/>
      <name val="Arial"/>
      <family val="2"/>
    </font>
    <font>
      <sz val="11"/>
      <color indexed="10"/>
      <name val="Arial"/>
      <family val="2"/>
    </font>
    <font>
      <b/>
      <sz val="11"/>
      <color indexed="10"/>
      <name val="Arial"/>
      <family val="2"/>
    </font>
    <font>
      <u/>
      <sz val="11"/>
      <color indexed="12"/>
      <name val="Arial"/>
      <family val="2"/>
    </font>
    <font>
      <b/>
      <sz val="11"/>
      <color theme="0"/>
      <name val="Calibri"/>
      <family val="2"/>
      <scheme val="minor"/>
    </font>
    <font>
      <sz val="11"/>
      <name val="Calibri"/>
      <family val="2"/>
      <scheme val="minor"/>
    </font>
    <font>
      <sz val="10"/>
      <name val="Verdana"/>
      <family val="2"/>
    </font>
    <font>
      <sz val="10"/>
      <color rgb="FF000000"/>
      <name val="Times New Roman"/>
      <family val="1"/>
    </font>
    <font>
      <b/>
      <sz val="10"/>
      <color rgb="FF000000"/>
      <name val="Times New Roman"/>
      <family val="1"/>
    </font>
    <font>
      <b/>
      <vertAlign val="superscript"/>
      <sz val="10"/>
      <color rgb="FF000000"/>
      <name val="Times New Roman"/>
      <family val="1"/>
    </font>
    <font>
      <i/>
      <sz val="10"/>
      <color rgb="FF000000"/>
      <name val="Times New Roman"/>
      <family val="1"/>
    </font>
    <font>
      <vertAlign val="superscript"/>
      <sz val="10"/>
      <color rgb="FF000000"/>
      <name val="Times New Roman"/>
      <family val="1"/>
    </font>
    <font>
      <b/>
      <sz val="11"/>
      <color rgb="FFFA7D00"/>
      <name val="Calibri"/>
      <family val="2"/>
      <scheme val="minor"/>
    </font>
    <font>
      <i/>
      <sz val="8"/>
      <color rgb="FF000000"/>
      <name val="Times New Roman"/>
      <family val="1"/>
    </font>
    <font>
      <sz val="10"/>
      <name val="Times New Roman"/>
      <family val="1"/>
    </font>
    <font>
      <b/>
      <sz val="10"/>
      <name val="Times New Roman"/>
      <family val="1"/>
    </font>
    <font>
      <b/>
      <vertAlign val="superscript"/>
      <sz val="10"/>
      <name val="Times New Roman"/>
      <family val="1"/>
    </font>
    <font>
      <vertAlign val="superscript"/>
      <sz val="10"/>
      <name val="Times New Roman"/>
      <family val="1"/>
    </font>
    <font>
      <b/>
      <sz val="11"/>
      <name val="Calibri"/>
      <family val="2"/>
      <scheme val="minor"/>
    </font>
    <font>
      <sz val="10"/>
      <name val="Arial"/>
      <family val="2"/>
    </font>
    <font>
      <b/>
      <sz val="12"/>
      <name val="Times New Roman"/>
      <family val="1"/>
    </font>
    <font>
      <b/>
      <vertAlign val="superscript"/>
      <sz val="12"/>
      <name val="Times New Roman"/>
      <family val="1"/>
    </font>
    <font>
      <b/>
      <sz val="12"/>
      <color rgb="FFFF0000"/>
      <name val="Times New Roman"/>
      <family val="1"/>
    </font>
    <font>
      <sz val="12"/>
      <color rgb="FF000000"/>
      <name val="Times New Roman"/>
      <family val="1"/>
    </font>
    <font>
      <sz val="12"/>
      <name val="Times New Roman"/>
      <family val="1"/>
    </font>
    <font>
      <i/>
      <sz val="10"/>
      <name val="Times New Roman"/>
      <family val="1"/>
    </font>
    <font>
      <b/>
      <sz val="10"/>
      <color rgb="FFFF0000"/>
      <name val="Times New Roman"/>
      <family val="1"/>
    </font>
    <font>
      <b/>
      <sz val="8"/>
      <color rgb="FFFF0000"/>
      <name val="Times New Roman"/>
      <family val="1"/>
    </font>
    <font>
      <b/>
      <sz val="8"/>
      <name val="Times New Roman"/>
      <family val="1"/>
    </font>
    <font>
      <b/>
      <sz val="10"/>
      <color rgb="FFFF0000"/>
      <name val="Arial"/>
      <family val="2"/>
    </font>
    <font>
      <b/>
      <i/>
      <sz val="10"/>
      <color rgb="FF000000"/>
      <name val="Times New Roman"/>
      <family val="1"/>
    </font>
    <font>
      <sz val="10"/>
      <color rgb="FFFF0000"/>
      <name val="Times New Roman"/>
      <family val="1"/>
    </font>
    <font>
      <sz val="9"/>
      <color rgb="FFFF0000"/>
      <name val="Times New Roman"/>
      <family val="1"/>
    </font>
    <font>
      <sz val="12"/>
      <color rgb="FFFF0000"/>
      <name val="Times New Roman"/>
      <family val="1"/>
    </font>
    <font>
      <i/>
      <sz val="11"/>
      <name val="Arial"/>
      <family val="2"/>
    </font>
    <font>
      <b/>
      <sz val="9"/>
      <name val="Times New Roman"/>
      <family val="1"/>
    </font>
    <font>
      <sz val="10"/>
      <color theme="0"/>
      <name val="Times New Roman"/>
      <family val="1"/>
    </font>
    <font>
      <b/>
      <sz val="11"/>
      <color rgb="FF000000"/>
      <name val="Calibri"/>
      <family val="2"/>
    </font>
    <font>
      <b/>
      <sz val="10"/>
      <color rgb="FFFFFFFF"/>
      <name val="Arial"/>
      <family val="2"/>
    </font>
    <font>
      <b/>
      <sz val="10"/>
      <name val="Arial"/>
      <family val="2"/>
    </font>
    <font>
      <b/>
      <sz val="8"/>
      <name val="Arial"/>
      <family val="2"/>
    </font>
    <font>
      <b/>
      <sz val="12"/>
      <name val="Arial"/>
      <family val="2"/>
    </font>
    <font>
      <b/>
      <sz val="20"/>
      <name val="Arial"/>
      <family val="2"/>
    </font>
    <font>
      <b/>
      <sz val="13"/>
      <name val="Arial"/>
      <family val="2"/>
    </font>
    <font>
      <b/>
      <sz val="14"/>
      <color theme="0"/>
      <name val="Arial"/>
      <family val="2"/>
    </font>
    <font>
      <b/>
      <sz val="14"/>
      <color indexed="8"/>
      <name val="Arial"/>
      <family val="2"/>
    </font>
    <font>
      <u/>
      <sz val="10"/>
      <name val="Arial"/>
      <family val="2"/>
    </font>
    <font>
      <b/>
      <sz val="11"/>
      <color rgb="FFD7642D"/>
      <name val="Arial"/>
      <family val="2"/>
    </font>
    <font>
      <b/>
      <sz val="6.5"/>
      <name val="Arial"/>
      <family val="2"/>
    </font>
    <font>
      <sz val="10"/>
      <color theme="0"/>
      <name val="Arial"/>
      <family val="2"/>
    </font>
    <font>
      <sz val="10"/>
      <color rgb="FF000000"/>
      <name val="Arial"/>
      <family val="2"/>
    </font>
    <font>
      <sz val="8"/>
      <color rgb="FF000000"/>
      <name val="Arial"/>
      <family val="2"/>
    </font>
    <font>
      <sz val="8"/>
      <color theme="1"/>
      <name val="Arial Narrow"/>
      <family val="2"/>
    </font>
    <font>
      <sz val="8"/>
      <color rgb="FF000000"/>
      <name val="Arial Narrow"/>
      <family val="2"/>
    </font>
    <font>
      <b/>
      <u/>
      <sz val="10"/>
      <name val="Times New Roman"/>
      <family val="1"/>
    </font>
    <font>
      <b/>
      <sz val="10"/>
      <color theme="0"/>
      <name val="Calibri"/>
      <family val="2"/>
      <scheme val="minor"/>
    </font>
    <font>
      <b/>
      <sz val="7"/>
      <name val="Arial"/>
      <family val="2"/>
    </font>
    <font>
      <strike/>
      <sz val="10"/>
      <color rgb="FFFF0000"/>
      <name val="Times New Roman"/>
      <family val="1"/>
    </font>
    <font>
      <sz val="11"/>
      <name val="Calibri"/>
      <family val="2"/>
    </font>
    <font>
      <b/>
      <sz val="10"/>
      <color theme="0"/>
      <name val="Arial"/>
      <family val="2"/>
    </font>
    <font>
      <b/>
      <sz val="11"/>
      <color theme="0" tint="-0.14999847407452621"/>
      <name val="Calibri"/>
      <family val="2"/>
      <scheme val="minor"/>
    </font>
    <font>
      <sz val="10"/>
      <color theme="0" tint="-0.499984740745262"/>
      <name val="Arial"/>
      <family val="2"/>
    </font>
  </fonts>
  <fills count="4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rgb="FFFFFFFF"/>
        <bgColor indexed="64"/>
      </patternFill>
    </fill>
    <fill>
      <patternFill patternType="solid">
        <fgColor rgb="FFF2F2F2"/>
      </patternFill>
    </fill>
    <fill>
      <patternFill patternType="solid">
        <fgColor theme="1"/>
        <bgColor indexed="64"/>
      </patternFill>
    </fill>
    <fill>
      <patternFill patternType="solid">
        <fgColor theme="0" tint="-0.249977111117893"/>
        <bgColor indexed="64"/>
      </patternFill>
    </fill>
    <fill>
      <patternFill patternType="solid">
        <fgColor rgb="FFCCFFFF"/>
        <bgColor indexed="64"/>
      </patternFill>
    </fill>
    <fill>
      <patternFill patternType="solid">
        <fgColor theme="5" tint="0.79998168889431442"/>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2F2F2"/>
        <bgColor indexed="64"/>
      </patternFill>
    </fill>
    <fill>
      <patternFill patternType="solid">
        <fgColor theme="7" tint="0.79998168889431442"/>
        <bgColor indexed="64"/>
      </patternFill>
    </fill>
    <fill>
      <patternFill patternType="solid">
        <fgColor rgb="FFFFF2CC"/>
        <bgColor indexed="64"/>
      </patternFill>
    </fill>
    <fill>
      <patternFill patternType="solid">
        <fgColor theme="1" tint="0.499984740745262"/>
        <bgColor indexed="64"/>
      </patternFill>
    </fill>
    <fill>
      <patternFill patternType="solid">
        <fgColor theme="1" tint="0.14999847407452621"/>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tint="-0.49998474074526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rgb="FF000000"/>
        <bgColor indexed="64"/>
      </patternFill>
    </fill>
    <fill>
      <patternFill patternType="solid">
        <fgColor rgb="FF262626"/>
        <bgColor indexed="64"/>
      </patternFill>
    </fill>
    <fill>
      <patternFill patternType="solid">
        <fgColor rgb="FFE2CFEF"/>
        <bgColor indexed="64"/>
      </patternFill>
    </fill>
    <fill>
      <patternFill patternType="solid">
        <fgColor rgb="FFD8F0EF"/>
        <bgColor indexed="64"/>
      </patternFill>
    </fill>
    <fill>
      <patternFill patternType="solid">
        <fgColor rgb="FF41AFAA"/>
        <bgColor indexed="64"/>
      </patternFill>
    </fill>
    <fill>
      <patternFill patternType="solid">
        <fgColor rgb="FFC2E8E6"/>
        <bgColor indexed="64"/>
      </patternFill>
    </fill>
    <fill>
      <patternFill patternType="solid">
        <fgColor rgb="FF88D2CE"/>
        <bgColor indexed="64"/>
      </patternFill>
    </fill>
    <fill>
      <patternFill patternType="solid">
        <fgColor rgb="FFB9C337"/>
        <bgColor indexed="64"/>
      </patternFill>
    </fill>
    <fill>
      <patternFill patternType="solid">
        <fgColor rgb="FF79CDC9"/>
        <bgColor indexed="64"/>
      </patternFill>
    </fill>
    <fill>
      <patternFill patternType="solid">
        <fgColor rgb="FFB7C7E2"/>
        <bgColor indexed="64"/>
      </patternFill>
    </fill>
    <fill>
      <patternFill patternType="solid">
        <fgColor rgb="FFC4D9F1"/>
        <bgColor indexed="64"/>
      </patternFill>
    </fill>
    <fill>
      <patternFill patternType="solid">
        <fgColor rgb="FFC59EE0"/>
        <bgColor indexed="64"/>
      </patternFill>
    </fill>
    <fill>
      <patternFill patternType="solid">
        <fgColor rgb="FFE1CFEF"/>
        <bgColor indexed="64"/>
      </patternFill>
    </fill>
    <fill>
      <patternFill patternType="solid">
        <fgColor rgb="FF92C53F"/>
        <bgColor indexed="64"/>
      </patternFill>
    </fill>
    <fill>
      <patternFill patternType="solid">
        <fgColor rgb="FFD2E8B3"/>
        <bgColor indexed="64"/>
      </patternFill>
    </fill>
    <fill>
      <patternFill patternType="solid">
        <fgColor rgb="FFECE878"/>
        <bgColor indexed="64"/>
      </patternFill>
    </fill>
    <fill>
      <patternFill patternType="solid">
        <fgColor rgb="FFF2EFA5"/>
        <bgColor indexed="64"/>
      </patternFill>
    </fill>
    <fill>
      <patternFill patternType="solid">
        <fgColor rgb="FFA6A6A6"/>
        <bgColor indexed="64"/>
      </patternFill>
    </fill>
    <fill>
      <patternFill patternType="solid">
        <fgColor rgb="FFCDCDCD"/>
        <bgColor indexed="64"/>
      </patternFill>
    </fill>
    <fill>
      <patternFill patternType="solid">
        <fgColor theme="8" tint="0.59999389629810485"/>
        <bgColor indexed="64"/>
      </patternFill>
    </fill>
    <fill>
      <patternFill patternType="solid">
        <fgColor theme="5" tint="-0.249977111117893"/>
        <bgColor indexed="64"/>
      </patternFill>
    </fill>
    <fill>
      <patternFill patternType="solid">
        <fgColor theme="4" tint="-0.249977111117893"/>
        <bgColor indexed="64"/>
      </patternFill>
    </fill>
  </fills>
  <borders count="117">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theme="0"/>
      </left>
      <right style="thin">
        <color theme="0"/>
      </right>
      <top style="medium">
        <color indexed="64"/>
      </top>
      <bottom style="thin">
        <color indexed="64"/>
      </bottom>
      <diagonal/>
    </border>
    <border>
      <left style="medium">
        <color indexed="64"/>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dashed">
        <color theme="0" tint="-0.34998626667073579"/>
      </left>
      <right style="medium">
        <color indexed="64"/>
      </right>
      <top style="medium">
        <color indexed="64"/>
      </top>
      <bottom style="thin">
        <color indexed="64"/>
      </bottom>
      <diagonal/>
    </border>
    <border>
      <left style="dashed">
        <color theme="0" tint="-0.34998626667073579"/>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dotted">
        <color indexed="64"/>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style="medium">
        <color theme="1" tint="0.14996795556505021"/>
      </right>
      <top style="thin">
        <color indexed="64"/>
      </top>
      <bottom style="thin">
        <color indexed="64"/>
      </bottom>
      <diagonal/>
    </border>
    <border>
      <left style="medium">
        <color theme="1" tint="0.14996795556505021"/>
      </left>
      <right style="medium">
        <color indexed="64"/>
      </right>
      <top style="thin">
        <color indexed="64"/>
      </top>
      <bottom style="thin">
        <color indexed="64"/>
      </bottom>
      <diagonal/>
    </border>
    <border>
      <left style="thin">
        <color indexed="64"/>
      </left>
      <right style="medium">
        <color theme="1" tint="0.14996795556505021"/>
      </right>
      <top style="thin">
        <color indexed="64"/>
      </top>
      <bottom style="thin">
        <color indexed="64"/>
      </bottom>
      <diagonal/>
    </border>
    <border>
      <left style="dashed">
        <color theme="0" tint="-0.34998626667073579"/>
      </left>
      <right style="medium">
        <color indexed="64"/>
      </right>
      <top style="thin">
        <color indexed="64"/>
      </top>
      <bottom style="double">
        <color indexed="64"/>
      </bottom>
      <diagonal/>
    </border>
    <border>
      <left style="thin">
        <color indexed="64"/>
      </left>
      <right style="medium">
        <color theme="1" tint="0.14996795556505021"/>
      </right>
      <top style="thin">
        <color indexed="64"/>
      </top>
      <bottom style="double">
        <color indexed="64"/>
      </bottom>
      <diagonal/>
    </border>
    <border>
      <left style="medium">
        <color theme="1" tint="0.14996795556505021"/>
      </left>
      <right style="medium">
        <color indexed="64"/>
      </right>
      <top style="thin">
        <color indexed="64"/>
      </top>
      <bottom style="double">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n">
        <color indexed="64"/>
      </bottom>
      <diagonal/>
    </border>
    <border>
      <left/>
      <right style="thick">
        <color indexed="64"/>
      </right>
      <top style="medium">
        <color indexed="64"/>
      </top>
      <bottom style="thin">
        <color indexed="64"/>
      </bottom>
      <diagonal/>
    </border>
    <border>
      <left style="thick">
        <color indexed="64"/>
      </left>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top style="medium">
        <color indexed="64"/>
      </top>
      <bottom style="thin">
        <color indexed="64"/>
      </bottom>
      <diagonal/>
    </border>
    <border>
      <left/>
      <right style="thick">
        <color indexed="64"/>
      </right>
      <top style="medium">
        <color indexed="64"/>
      </top>
      <bottom style="medium">
        <color indexed="64"/>
      </bottom>
      <diagonal/>
    </border>
    <border>
      <left style="thick">
        <color indexed="64"/>
      </left>
      <right/>
      <top/>
      <bottom/>
      <diagonal/>
    </border>
    <border>
      <left/>
      <right style="thick">
        <color indexed="64"/>
      </right>
      <top/>
      <bottom/>
      <diagonal/>
    </border>
    <border>
      <left style="thick">
        <color indexed="64"/>
      </left>
      <right/>
      <top style="thin">
        <color indexed="64"/>
      </top>
      <bottom style="thin">
        <color indexed="64"/>
      </bottom>
      <diagonal/>
    </border>
    <border>
      <left style="medium">
        <color theme="1" tint="0.14996795556505021"/>
      </left>
      <right style="thick">
        <color indexed="64"/>
      </right>
      <top style="thin">
        <color indexed="64"/>
      </top>
      <bottom style="thin">
        <color indexed="64"/>
      </bottom>
      <diagonal/>
    </border>
    <border>
      <left style="thick">
        <color indexed="64"/>
      </left>
      <right/>
      <top style="thin">
        <color indexed="64"/>
      </top>
      <bottom style="double">
        <color indexed="64"/>
      </bottom>
      <diagonal/>
    </border>
    <border>
      <left style="thick">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dashed">
        <color theme="0" tint="-0.34998626667073579"/>
      </left>
      <right style="medium">
        <color indexed="64"/>
      </right>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style="medium">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top/>
      <bottom style="thick">
        <color indexed="64"/>
      </bottom>
      <diagonal/>
    </border>
    <border>
      <left/>
      <right/>
      <top/>
      <bottom style="thick">
        <color indexed="64"/>
      </bottom>
      <diagonal/>
    </border>
    <border>
      <left style="thin">
        <color indexed="64"/>
      </left>
      <right style="thick">
        <color indexed="64"/>
      </right>
      <top style="medium">
        <color indexed="64"/>
      </top>
      <bottom style="thin">
        <color indexed="64"/>
      </bottom>
      <diagonal/>
    </border>
    <border>
      <left style="thin">
        <color indexed="64"/>
      </left>
      <right style="thick">
        <color indexed="64"/>
      </right>
      <top style="thin">
        <color indexed="64"/>
      </top>
      <bottom style="thin">
        <color indexed="64"/>
      </bottom>
      <diagonal/>
    </border>
    <border>
      <left style="thin">
        <color rgb="FF7F7F7F"/>
      </left>
      <right style="thick">
        <color indexed="64"/>
      </right>
      <top style="thin">
        <color rgb="FF7F7F7F"/>
      </top>
      <bottom style="thin">
        <color rgb="FF7F7F7F"/>
      </bottom>
      <diagonal/>
    </border>
    <border>
      <left style="thick">
        <color indexed="64"/>
      </left>
      <right style="thin">
        <color indexed="64"/>
      </right>
      <top style="thin">
        <color indexed="64"/>
      </top>
      <bottom style="thick">
        <color indexed="64"/>
      </bottom>
      <diagonal/>
    </border>
    <border>
      <left style="thin">
        <color rgb="FF7F7F7F"/>
      </left>
      <right style="thin">
        <color rgb="FF7F7F7F"/>
      </right>
      <top style="thin">
        <color rgb="FF7F7F7F"/>
      </top>
      <bottom style="thick">
        <color indexed="64"/>
      </bottom>
      <diagonal/>
    </border>
    <border>
      <left style="thin">
        <color rgb="FF7F7F7F"/>
      </left>
      <right style="thick">
        <color indexed="64"/>
      </right>
      <top style="thin">
        <color rgb="FF7F7F7F"/>
      </top>
      <bottom style="thick">
        <color indexed="64"/>
      </bottom>
      <diagonal/>
    </border>
    <border>
      <left/>
      <right style="thick">
        <color indexed="64"/>
      </right>
      <top/>
      <bottom style="thin">
        <color indexed="64"/>
      </bottom>
      <diagonal/>
    </border>
    <border>
      <left style="thick">
        <color indexed="64"/>
      </left>
      <right style="thin">
        <color indexed="64"/>
      </right>
      <top style="medium">
        <color indexed="64"/>
      </top>
      <bottom style="medium">
        <color indexed="64"/>
      </bottom>
      <diagonal/>
    </border>
    <border>
      <left/>
      <right style="thick">
        <color indexed="64"/>
      </right>
      <top/>
      <bottom style="medium">
        <color indexed="64"/>
      </bottom>
      <diagonal/>
    </border>
    <border>
      <left style="medium">
        <color indexed="64"/>
      </left>
      <right style="thin">
        <color theme="0"/>
      </right>
      <top style="medium">
        <color indexed="64"/>
      </top>
      <bottom style="medium">
        <color indexed="64"/>
      </bottom>
      <diagonal/>
    </border>
    <border>
      <left style="thin">
        <color theme="0"/>
      </left>
      <right style="medium">
        <color indexed="64"/>
      </right>
      <top style="medium">
        <color indexed="64"/>
      </top>
      <bottom style="medium">
        <color indexed="64"/>
      </bottom>
      <diagonal/>
    </border>
    <border>
      <left style="dashed">
        <color theme="0" tint="-0.34998626667073579"/>
      </left>
      <right style="thick">
        <color indexed="64"/>
      </right>
      <top style="medium">
        <color indexed="64"/>
      </top>
      <bottom style="thin">
        <color indexed="64"/>
      </bottom>
      <diagonal/>
    </border>
    <border>
      <left style="dashed">
        <color theme="0" tint="-0.34998626667073579"/>
      </left>
      <right style="thick">
        <color indexed="64"/>
      </right>
      <top style="thin">
        <color indexed="64"/>
      </top>
      <bottom style="thin">
        <color indexed="64"/>
      </bottom>
      <diagonal/>
    </border>
    <border>
      <left style="dashed">
        <color theme="0" tint="-0.34998626667073579"/>
      </left>
      <right style="thick">
        <color indexed="64"/>
      </right>
      <top style="thin">
        <color indexed="64"/>
      </top>
      <bottom style="double">
        <color indexed="64"/>
      </bottom>
      <diagonal/>
    </border>
    <border>
      <left style="thin">
        <color indexed="64"/>
      </left>
      <right/>
      <top style="double">
        <color indexed="64"/>
      </top>
      <bottom style="thick">
        <color indexed="64"/>
      </bottom>
      <diagonal/>
    </border>
    <border>
      <left style="dashed">
        <color theme="0" tint="-0.34998626667073579"/>
      </left>
      <right style="medium">
        <color indexed="64"/>
      </right>
      <top style="double">
        <color indexed="64"/>
      </top>
      <bottom style="thick">
        <color indexed="64"/>
      </bottom>
      <diagonal/>
    </border>
    <border>
      <left style="medium">
        <color indexed="64"/>
      </left>
      <right style="thin">
        <color indexed="64"/>
      </right>
      <top style="double">
        <color indexed="64"/>
      </top>
      <bottom style="thick">
        <color indexed="64"/>
      </bottom>
      <diagonal/>
    </border>
    <border>
      <left style="thin">
        <color indexed="64"/>
      </left>
      <right style="thin">
        <color indexed="64"/>
      </right>
      <top style="double">
        <color indexed="64"/>
      </top>
      <bottom style="thick">
        <color indexed="64"/>
      </bottom>
      <diagonal/>
    </border>
    <border>
      <left style="dashed">
        <color theme="0" tint="-0.34998626667073579"/>
      </left>
      <right style="thick">
        <color indexed="64"/>
      </right>
      <top style="double">
        <color indexed="64"/>
      </top>
      <bottom style="thick">
        <color indexed="64"/>
      </bottom>
      <diagonal/>
    </border>
  </borders>
  <cellStyleXfs count="33">
    <xf numFmtId="0" fontId="0" fillId="0" borderId="0"/>
    <xf numFmtId="164" fontId="18" fillId="0" borderId="0" applyFont="0" applyFill="0" applyBorder="0" applyAlignment="0" applyProtection="0"/>
    <xf numFmtId="164" fontId="18" fillId="0" borderId="0" applyFont="0" applyFill="0" applyBorder="0" applyAlignment="0" applyProtection="0"/>
    <xf numFmtId="0" fontId="22" fillId="0" borderId="0" applyNumberFormat="0" applyFill="0" applyBorder="0" applyAlignment="0" applyProtection="0">
      <alignment vertical="top"/>
      <protection locked="0"/>
    </xf>
    <xf numFmtId="0" fontId="24" fillId="0" borderId="0" applyNumberFormat="0" applyFill="0" applyBorder="0" applyAlignment="0" applyProtection="0"/>
    <xf numFmtId="0" fontId="19"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18" fillId="0" borderId="0"/>
    <xf numFmtId="0" fontId="23" fillId="0" borderId="0"/>
    <xf numFmtId="0" fontId="18" fillId="0" borderId="0"/>
    <xf numFmtId="0" fontId="18" fillId="0" borderId="0"/>
    <xf numFmtId="0" fontId="18" fillId="0" borderId="0"/>
    <xf numFmtId="0" fontId="17" fillId="0" borderId="0"/>
    <xf numFmtId="164" fontId="17" fillId="0" borderId="0" applyFont="0" applyFill="0" applyBorder="0" applyAlignment="0" applyProtection="0"/>
    <xf numFmtId="164"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6" fillId="0" borderId="0"/>
    <xf numFmtId="0" fontId="16" fillId="0" borderId="0"/>
    <xf numFmtId="0" fontId="35" fillId="0" borderId="0"/>
    <xf numFmtId="0" fontId="16" fillId="0" borderId="0"/>
    <xf numFmtId="0" fontId="16" fillId="0" borderId="0"/>
    <xf numFmtId="0" fontId="36" fillId="0" borderId="0"/>
    <xf numFmtId="0" fontId="41" fillId="7" borderId="32" applyNumberFormat="0" applyAlignment="0" applyProtection="0"/>
    <xf numFmtId="43" fontId="48" fillId="0" borderId="0" applyFont="0" applyFill="0" applyBorder="0" applyAlignment="0" applyProtection="0"/>
    <xf numFmtId="0" fontId="15" fillId="0" borderId="0"/>
    <xf numFmtId="0" fontId="14" fillId="0" borderId="0"/>
    <xf numFmtId="0" fontId="8" fillId="0" borderId="0"/>
    <xf numFmtId="0" fontId="5" fillId="0" borderId="0"/>
  </cellStyleXfs>
  <cellXfs count="625">
    <xf numFmtId="0" fontId="0" fillId="0" borderId="0" xfId="0"/>
    <xf numFmtId="0" fontId="36" fillId="0" borderId="0" xfId="26"/>
    <xf numFmtId="0" fontId="39" fillId="0" borderId="0" xfId="26" applyFont="1"/>
    <xf numFmtId="0" fontId="36" fillId="0" borderId="0" xfId="26" applyAlignment="1">
      <alignment horizontal="center" vertical="center"/>
    </xf>
    <xf numFmtId="0" fontId="20" fillId="0" borderId="0" xfId="20" applyFont="1" applyAlignment="1">
      <alignment vertical="top"/>
    </xf>
    <xf numFmtId="0" fontId="20" fillId="0" borderId="0" xfId="20" applyFont="1" applyAlignment="1">
      <alignment vertical="center"/>
    </xf>
    <xf numFmtId="0" fontId="28" fillId="0" borderId="5" xfId="20" applyFont="1" applyBorder="1" applyAlignment="1" applyProtection="1">
      <alignment horizontal="left" vertical="center"/>
      <protection locked="0"/>
    </xf>
    <xf numFmtId="0" fontId="52" fillId="0" borderId="0" xfId="26" applyFont="1"/>
    <xf numFmtId="0" fontId="51" fillId="0" borderId="0" xfId="26" applyFont="1"/>
    <xf numFmtId="0" fontId="17" fillId="0" borderId="0" xfId="0" applyFont="1"/>
    <xf numFmtId="0" fontId="36" fillId="0" borderId="0" xfId="26" applyAlignment="1">
      <alignment horizontal="center"/>
    </xf>
    <xf numFmtId="0" fontId="44" fillId="0" borderId="0" xfId="26" applyFont="1"/>
    <xf numFmtId="0" fontId="0" fillId="0" borderId="0" xfId="0" applyAlignment="1">
      <alignment horizontal="center" vertical="center"/>
    </xf>
    <xf numFmtId="0" fontId="49" fillId="13" borderId="1" xfId="26" applyFont="1" applyFill="1" applyBorder="1" applyAlignment="1">
      <alignment vertical="center"/>
    </xf>
    <xf numFmtId="0" fontId="49" fillId="13" borderId="17" xfId="26" applyFont="1" applyFill="1" applyBorder="1" applyAlignment="1">
      <alignment vertical="center"/>
    </xf>
    <xf numFmtId="0" fontId="49" fillId="13" borderId="11" xfId="26" applyFont="1" applyFill="1" applyBorder="1" applyAlignment="1">
      <alignment horizontal="center" vertical="center"/>
    </xf>
    <xf numFmtId="0" fontId="59" fillId="0" borderId="0" xfId="26" applyFont="1"/>
    <xf numFmtId="0" fontId="49" fillId="13" borderId="17" xfId="26" applyFont="1" applyFill="1" applyBorder="1" applyAlignment="1">
      <alignment horizontal="left" vertical="center"/>
    </xf>
    <xf numFmtId="0" fontId="36" fillId="13" borderId="30" xfId="26" applyFill="1" applyBorder="1" applyAlignment="1">
      <alignment horizontal="center" vertical="center"/>
    </xf>
    <xf numFmtId="0" fontId="49" fillId="13" borderId="17" xfId="26" applyFont="1" applyFill="1" applyBorder="1" applyAlignment="1">
      <alignment vertical="center" wrapText="1"/>
    </xf>
    <xf numFmtId="0" fontId="36" fillId="13" borderId="21" xfId="26" applyFill="1" applyBorder="1" applyAlignment="1">
      <alignment horizontal="center" vertical="center"/>
    </xf>
    <xf numFmtId="0" fontId="36" fillId="13" borderId="37" xfId="26" applyFill="1" applyBorder="1" applyAlignment="1">
      <alignment horizontal="center" vertical="center"/>
    </xf>
    <xf numFmtId="0" fontId="36" fillId="13" borderId="38" xfId="26" applyFill="1" applyBorder="1" applyAlignment="1">
      <alignment horizontal="center" vertical="center"/>
    </xf>
    <xf numFmtId="0" fontId="36" fillId="13" borderId="39" xfId="26" applyFill="1" applyBorder="1" applyAlignment="1">
      <alignment horizontal="center" vertical="center"/>
    </xf>
    <xf numFmtId="0" fontId="60" fillId="3" borderId="0" xfId="26" applyFont="1" applyFill="1" applyAlignment="1">
      <alignment horizontal="center"/>
    </xf>
    <xf numFmtId="0" fontId="55" fillId="3" borderId="0" xfId="26" applyFont="1" applyFill="1" applyAlignment="1">
      <alignment horizontal="center"/>
    </xf>
    <xf numFmtId="0" fontId="56" fillId="3" borderId="0" xfId="26" applyFont="1" applyFill="1" applyAlignment="1">
      <alignment horizontal="center" vertical="center"/>
    </xf>
    <xf numFmtId="0" fontId="57" fillId="3" borderId="0" xfId="26" applyFont="1" applyFill="1" applyAlignment="1">
      <alignment horizontal="center" vertical="center"/>
    </xf>
    <xf numFmtId="0" fontId="36" fillId="3" borderId="0" xfId="26" applyFill="1"/>
    <xf numFmtId="0" fontId="57" fillId="3" borderId="0" xfId="26" applyFont="1" applyFill="1" applyAlignment="1">
      <alignment vertical="center"/>
    </xf>
    <xf numFmtId="0" fontId="57" fillId="3" borderId="9" xfId="26" applyFont="1" applyFill="1" applyBorder="1" applyAlignment="1">
      <alignment horizontal="center" vertical="center"/>
    </xf>
    <xf numFmtId="0" fontId="51" fillId="3" borderId="0" xfId="26" applyFont="1" applyFill="1" applyAlignment="1">
      <alignment horizontal="center" vertical="center"/>
    </xf>
    <xf numFmtId="0" fontId="51" fillId="3" borderId="0" xfId="26" applyFont="1" applyFill="1" applyAlignment="1">
      <alignment horizontal="left" vertical="center"/>
    </xf>
    <xf numFmtId="0" fontId="55" fillId="3" borderId="0" xfId="26" applyFont="1" applyFill="1" applyAlignment="1">
      <alignment horizontal="left" vertical="center"/>
    </xf>
    <xf numFmtId="0" fontId="62" fillId="3" borderId="0" xfId="26" applyFont="1" applyFill="1" applyAlignment="1">
      <alignment horizontal="center" vertical="center"/>
    </xf>
    <xf numFmtId="0" fontId="62" fillId="3" borderId="0" xfId="26" applyFont="1" applyFill="1" applyAlignment="1">
      <alignment horizontal="left" vertical="center"/>
    </xf>
    <xf numFmtId="0" fontId="36" fillId="3" borderId="0" xfId="26" applyFill="1" applyAlignment="1">
      <alignment horizontal="center"/>
    </xf>
    <xf numFmtId="0" fontId="55" fillId="3" borderId="0" xfId="26" applyFont="1" applyFill="1" applyAlignment="1">
      <alignment horizontal="center" vertical="center"/>
    </xf>
    <xf numFmtId="0" fontId="61" fillId="3" borderId="11" xfId="26" applyFont="1" applyFill="1" applyBorder="1" applyAlignment="1">
      <alignment horizontal="center" vertical="center"/>
    </xf>
    <xf numFmtId="0" fontId="61" fillId="3" borderId="11" xfId="26" applyFont="1" applyFill="1" applyBorder="1" applyAlignment="1">
      <alignment horizontal="center" vertical="center" wrapText="1"/>
    </xf>
    <xf numFmtId="0" fontId="60" fillId="3" borderId="0" xfId="26" applyFont="1" applyFill="1" applyAlignment="1">
      <alignment horizontal="left"/>
    </xf>
    <xf numFmtId="0" fontId="60" fillId="3" borderId="0" xfId="26" applyFont="1" applyFill="1" applyAlignment="1">
      <alignment horizontal="left" vertical="center"/>
    </xf>
    <xf numFmtId="0" fontId="62" fillId="3" borderId="11" xfId="26" applyFont="1" applyFill="1" applyBorder="1" applyAlignment="1">
      <alignment horizontal="center" vertical="center"/>
    </xf>
    <xf numFmtId="0" fontId="49" fillId="3" borderId="11" xfId="26" applyFont="1" applyFill="1" applyBorder="1" applyAlignment="1">
      <alignment horizontal="left" vertical="center"/>
    </xf>
    <xf numFmtId="0" fontId="53" fillId="3" borderId="11" xfId="26" applyFont="1" applyFill="1" applyBorder="1" applyAlignment="1">
      <alignment vertical="center"/>
    </xf>
    <xf numFmtId="0" fontId="49" fillId="3" borderId="11" xfId="26" applyFont="1" applyFill="1" applyBorder="1" applyAlignment="1">
      <alignment vertical="center"/>
    </xf>
    <xf numFmtId="0" fontId="37" fillId="13" borderId="29" xfId="26" applyFont="1" applyFill="1" applyBorder="1" applyAlignment="1">
      <alignment horizontal="center" vertical="center" wrapText="1"/>
    </xf>
    <xf numFmtId="0" fontId="49" fillId="13" borderId="11" xfId="26" applyFont="1" applyFill="1" applyBorder="1" applyAlignment="1">
      <alignment vertical="center"/>
    </xf>
    <xf numFmtId="0" fontId="56" fillId="3" borderId="15" xfId="26" applyFont="1" applyFill="1" applyBorder="1" applyAlignment="1">
      <alignment horizontal="center" vertical="center"/>
    </xf>
    <xf numFmtId="0" fontId="57" fillId="15" borderId="49" xfId="28" applyNumberFormat="1" applyFont="1" applyFill="1" applyBorder="1" applyAlignment="1" applyProtection="1">
      <alignment horizontal="center" vertical="center" textRotation="90" wrapText="1"/>
    </xf>
    <xf numFmtId="0" fontId="49" fillId="13" borderId="6" xfId="26" applyFont="1" applyFill="1" applyBorder="1" applyAlignment="1">
      <alignment vertical="center"/>
    </xf>
    <xf numFmtId="0" fontId="49" fillId="13" borderId="31" xfId="26" applyFont="1" applyFill="1" applyBorder="1" applyAlignment="1">
      <alignment vertical="center"/>
    </xf>
    <xf numFmtId="0" fontId="49" fillId="13" borderId="31" xfId="26" applyFont="1" applyFill="1" applyBorder="1" applyAlignment="1">
      <alignment horizontal="center" vertical="center"/>
    </xf>
    <xf numFmtId="0" fontId="49" fillId="13" borderId="17" xfId="26" applyFont="1" applyFill="1" applyBorder="1" applyAlignment="1">
      <alignment horizontal="center" vertical="center"/>
    </xf>
    <xf numFmtId="0" fontId="57" fillId="15" borderId="48" xfId="28" applyNumberFormat="1" applyFont="1" applyFill="1" applyBorder="1" applyAlignment="1" applyProtection="1">
      <alignment horizontal="center" vertical="center" textRotation="90" wrapText="1"/>
    </xf>
    <xf numFmtId="0" fontId="17" fillId="0" borderId="0" xfId="20"/>
    <xf numFmtId="0" fontId="33" fillId="4" borderId="5" xfId="29" applyFont="1" applyFill="1" applyBorder="1" applyAlignment="1">
      <alignment horizontal="center" vertical="center" wrapText="1"/>
    </xf>
    <xf numFmtId="0" fontId="33" fillId="8" borderId="45" xfId="20" applyFont="1" applyFill="1" applyBorder="1" applyAlignment="1">
      <alignment horizontal="center"/>
    </xf>
    <xf numFmtId="0" fontId="34" fillId="5" borderId="5" xfId="29" applyFont="1" applyFill="1" applyBorder="1" applyAlignment="1">
      <alignment horizontal="left" vertical="center" wrapText="1"/>
    </xf>
    <xf numFmtId="0" fontId="34" fillId="5" borderId="5" xfId="29" applyFont="1" applyFill="1" applyBorder="1" applyAlignment="1">
      <alignment horizontal="center" vertical="center" wrapText="1"/>
    </xf>
    <xf numFmtId="49" fontId="17" fillId="0" borderId="46" xfId="20" applyNumberFormat="1" applyBorder="1"/>
    <xf numFmtId="49" fontId="17" fillId="0" borderId="0" xfId="20" applyNumberFormat="1"/>
    <xf numFmtId="0" fontId="49" fillId="13" borderId="0" xfId="26" applyFont="1" applyFill="1" applyAlignment="1">
      <alignment vertical="center" wrapText="1"/>
    </xf>
    <xf numFmtId="0" fontId="36" fillId="13" borderId="41" xfId="26" applyFill="1" applyBorder="1" applyAlignment="1">
      <alignment horizontal="center" vertical="center"/>
    </xf>
    <xf numFmtId="0" fontId="36" fillId="13" borderId="0" xfId="26" applyFill="1" applyAlignment="1">
      <alignment horizontal="center" vertical="center"/>
    </xf>
    <xf numFmtId="0" fontId="60" fillId="3" borderId="25" xfId="26" applyFont="1" applyFill="1" applyBorder="1" applyAlignment="1">
      <alignment horizontal="center" vertical="center" wrapText="1"/>
    </xf>
    <xf numFmtId="0" fontId="36" fillId="13" borderId="21" xfId="26" applyFill="1" applyBorder="1" applyAlignment="1">
      <alignment horizontal="center" vertical="center" wrapText="1"/>
    </xf>
    <xf numFmtId="0" fontId="60" fillId="3" borderId="0" xfId="26" applyFont="1" applyFill="1" applyAlignment="1">
      <alignment horizontal="center" vertical="center"/>
    </xf>
    <xf numFmtId="0" fontId="60" fillId="3" borderId="0" xfId="26" applyFont="1" applyFill="1" applyAlignment="1">
      <alignment horizontal="center" vertical="center" wrapText="1"/>
    </xf>
    <xf numFmtId="0" fontId="60" fillId="3" borderId="9" xfId="26" applyFont="1" applyFill="1" applyBorder="1" applyAlignment="1">
      <alignment horizontal="center" vertical="center" wrapText="1"/>
    </xf>
    <xf numFmtId="0" fontId="57" fillId="15" borderId="21" xfId="28" applyNumberFormat="1" applyFont="1" applyFill="1" applyBorder="1" applyAlignment="1" applyProtection="1">
      <alignment horizontal="center" vertical="center" textRotation="90" wrapText="1"/>
    </xf>
    <xf numFmtId="0" fontId="49" fillId="13" borderId="6" xfId="26" applyFont="1" applyFill="1" applyBorder="1" applyAlignment="1">
      <alignment vertical="center" wrapText="1"/>
    </xf>
    <xf numFmtId="0" fontId="33" fillId="22" borderId="0" xfId="0" applyFont="1" applyFill="1" applyAlignment="1">
      <alignment horizontal="center" vertical="center" wrapText="1"/>
    </xf>
    <xf numFmtId="0" fontId="0" fillId="21" borderId="0" xfId="0" applyFill="1" applyAlignment="1">
      <alignment horizontal="center" vertical="center"/>
    </xf>
    <xf numFmtId="0" fontId="0" fillId="23" borderId="0" xfId="0" applyFill="1" applyAlignment="1">
      <alignment horizontal="center"/>
    </xf>
    <xf numFmtId="0" fontId="17" fillId="21" borderId="0" xfId="0" applyFont="1" applyFill="1"/>
    <xf numFmtId="0" fontId="17" fillId="21" borderId="0" xfId="0" applyFont="1" applyFill="1" applyAlignment="1">
      <alignment horizontal="center" vertical="center"/>
    </xf>
    <xf numFmtId="0" fontId="33" fillId="22" borderId="0" xfId="29" applyFont="1" applyFill="1" applyAlignment="1">
      <alignment horizontal="center" vertical="center"/>
    </xf>
    <xf numFmtId="0" fontId="15" fillId="0" borderId="0" xfId="29"/>
    <xf numFmtId="0" fontId="15" fillId="0" borderId="0" xfId="29" applyAlignment="1">
      <alignment horizontal="center"/>
    </xf>
    <xf numFmtId="0" fontId="33" fillId="18" borderId="0" xfId="29" applyFont="1" applyFill="1" applyAlignment="1">
      <alignment horizontal="left"/>
    </xf>
    <xf numFmtId="0" fontId="15" fillId="18" borderId="0" xfId="29" applyFill="1" applyAlignment="1">
      <alignment horizontal="center"/>
    </xf>
    <xf numFmtId="0" fontId="15" fillId="0" borderId="0" xfId="29" applyAlignment="1">
      <alignment horizontal="left"/>
    </xf>
    <xf numFmtId="0" fontId="15" fillId="0" borderId="0" xfId="29" quotePrefix="1" applyAlignment="1">
      <alignment horizontal="left"/>
    </xf>
    <xf numFmtId="0" fontId="47" fillId="0" borderId="0" xfId="29" applyFont="1" applyAlignment="1">
      <alignment horizontal="left" vertical="center"/>
    </xf>
    <xf numFmtId="0" fontId="47" fillId="0" borderId="0" xfId="29" applyFont="1" applyAlignment="1">
      <alignment horizontal="left"/>
    </xf>
    <xf numFmtId="0" fontId="15" fillId="18" borderId="0" xfId="29" applyFill="1" applyAlignment="1">
      <alignment horizontal="left"/>
    </xf>
    <xf numFmtId="0" fontId="15" fillId="0" borderId="0" xfId="29" applyAlignment="1">
      <alignment vertical="top"/>
    </xf>
    <xf numFmtId="0" fontId="15" fillId="14" borderId="0" xfId="29" applyFill="1" applyAlignment="1">
      <alignment vertical="top"/>
    </xf>
    <xf numFmtId="0" fontId="15" fillId="20" borderId="0" xfId="29" applyFill="1" applyAlignment="1">
      <alignment horizontal="center" vertical="top"/>
    </xf>
    <xf numFmtId="0" fontId="15" fillId="24" borderId="0" xfId="29" applyFill="1" applyAlignment="1">
      <alignment horizontal="center" vertical="top" wrapText="1"/>
    </xf>
    <xf numFmtId="0" fontId="15" fillId="20" borderId="0" xfId="29" applyFill="1" applyAlignment="1">
      <alignment horizontal="center" vertical="top" wrapText="1"/>
    </xf>
    <xf numFmtId="0" fontId="15" fillId="0" borderId="0" xfId="29" applyAlignment="1">
      <alignment horizontal="center" vertical="top"/>
    </xf>
    <xf numFmtId="0" fontId="15" fillId="0" borderId="0" xfId="29" applyAlignment="1">
      <alignment horizontal="left" vertical="top"/>
    </xf>
    <xf numFmtId="0" fontId="15" fillId="14" borderId="0" xfId="29" applyFill="1"/>
    <xf numFmtId="0" fontId="15" fillId="20" borderId="0" xfId="29" applyFill="1" applyAlignment="1">
      <alignment horizontal="center"/>
    </xf>
    <xf numFmtId="0" fontId="15" fillId="24" borderId="0" xfId="29" applyFill="1" applyAlignment="1">
      <alignment horizontal="center" wrapText="1"/>
    </xf>
    <xf numFmtId="0" fontId="15" fillId="16" borderId="0" xfId="29" applyFill="1" applyAlignment="1">
      <alignment wrapText="1"/>
    </xf>
    <xf numFmtId="0" fontId="15" fillId="20" borderId="1" xfId="29" applyFill="1" applyBorder="1" applyAlignment="1">
      <alignment horizontal="center"/>
    </xf>
    <xf numFmtId="0" fontId="15" fillId="24" borderId="1" xfId="29" applyFill="1" applyBorder="1" applyAlignment="1">
      <alignment horizontal="center"/>
    </xf>
    <xf numFmtId="0" fontId="15" fillId="16" borderId="1" xfId="29" applyFill="1" applyBorder="1" applyAlignment="1">
      <alignment horizontal="center"/>
    </xf>
    <xf numFmtId="0" fontId="15" fillId="0" borderId="1" xfId="29" applyBorder="1" applyAlignment="1">
      <alignment horizontal="center"/>
    </xf>
    <xf numFmtId="0" fontId="15" fillId="0" borderId="1" xfId="29" applyBorder="1" applyAlignment="1">
      <alignment horizontal="left"/>
    </xf>
    <xf numFmtId="0" fontId="15" fillId="0" borderId="5" xfId="29" applyBorder="1" applyAlignment="1">
      <alignment horizontal="center"/>
    </xf>
    <xf numFmtId="0" fontId="15" fillId="20" borderId="6" xfId="29" applyFill="1" applyBorder="1" applyAlignment="1">
      <alignment horizontal="center"/>
    </xf>
    <xf numFmtId="0" fontId="15" fillId="16" borderId="6" xfId="29" applyFill="1" applyBorder="1" applyAlignment="1">
      <alignment horizontal="center"/>
    </xf>
    <xf numFmtId="0" fontId="15" fillId="0" borderId="6" xfId="29" applyBorder="1" applyAlignment="1">
      <alignment horizontal="center"/>
    </xf>
    <xf numFmtId="0" fontId="15" fillId="0" borderId="28" xfId="29" applyBorder="1" applyAlignment="1">
      <alignment horizontal="center"/>
    </xf>
    <xf numFmtId="0" fontId="15" fillId="24" borderId="31" xfId="29" applyFill="1" applyBorder="1" applyAlignment="1">
      <alignment horizontal="center"/>
    </xf>
    <xf numFmtId="0" fontId="15" fillId="16" borderId="31" xfId="29" applyFill="1" applyBorder="1" applyAlignment="1">
      <alignment horizontal="center"/>
    </xf>
    <xf numFmtId="0" fontId="15" fillId="0" borderId="31" xfId="29" applyBorder="1" applyAlignment="1">
      <alignment horizontal="center"/>
    </xf>
    <xf numFmtId="0" fontId="15" fillId="0" borderId="0" xfId="29" applyAlignment="1">
      <alignment horizontal="center" vertical="center"/>
    </xf>
    <xf numFmtId="0" fontId="33" fillId="22" borderId="0" xfId="29" applyFont="1" applyFill="1" applyAlignment="1">
      <alignment horizontal="center" vertical="center" wrapText="1"/>
    </xf>
    <xf numFmtId="0" fontId="15" fillId="12" borderId="0" xfId="29" applyFill="1"/>
    <xf numFmtId="0" fontId="15" fillId="24" borderId="0" xfId="29" applyFill="1"/>
    <xf numFmtId="0" fontId="15" fillId="24" borderId="0" xfId="29" applyFill="1" applyAlignment="1">
      <alignment horizontal="center" vertical="center"/>
    </xf>
    <xf numFmtId="0" fontId="17" fillId="0" borderId="0" xfId="0" applyFont="1" applyAlignment="1">
      <alignment horizontal="center" vertical="center"/>
    </xf>
    <xf numFmtId="0" fontId="0" fillId="0" borderId="0" xfId="0" applyAlignment="1">
      <alignment horizontal="center"/>
    </xf>
    <xf numFmtId="0" fontId="37" fillId="13" borderId="2" xfId="26" applyFont="1" applyFill="1" applyBorder="1" applyAlignment="1">
      <alignment horizontal="left" vertical="center"/>
    </xf>
    <xf numFmtId="0" fontId="49" fillId="13" borderId="70" xfId="26" applyFont="1" applyFill="1" applyBorder="1" applyAlignment="1">
      <alignment horizontal="left" vertical="center"/>
    </xf>
    <xf numFmtId="0" fontId="49" fillId="13" borderId="71" xfId="26" applyFont="1" applyFill="1" applyBorder="1" applyAlignment="1">
      <alignment horizontal="center" vertical="center"/>
    </xf>
    <xf numFmtId="0" fontId="49" fillId="13" borderId="72" xfId="26" applyFont="1" applyFill="1" applyBorder="1" applyAlignment="1">
      <alignment horizontal="left" vertical="center"/>
    </xf>
    <xf numFmtId="0" fontId="49" fillId="13" borderId="73" xfId="26" applyFont="1" applyFill="1" applyBorder="1" applyAlignment="1">
      <alignment horizontal="center" vertical="center"/>
    </xf>
    <xf numFmtId="0" fontId="58" fillId="3" borderId="76" xfId="26" applyFont="1" applyFill="1" applyBorder="1" applyAlignment="1">
      <alignment horizontal="center" vertical="center"/>
    </xf>
    <xf numFmtId="0" fontId="57" fillId="3" borderId="77" xfId="26" applyFont="1" applyFill="1" applyBorder="1" applyAlignment="1">
      <alignment horizontal="center" vertical="center"/>
    </xf>
    <xf numFmtId="0" fontId="37" fillId="13" borderId="74" xfId="26" applyFont="1" applyFill="1" applyBorder="1" applyAlignment="1">
      <alignment horizontal="left" vertical="center"/>
    </xf>
    <xf numFmtId="0" fontId="37" fillId="13" borderId="78" xfId="26" applyFont="1" applyFill="1" applyBorder="1" applyAlignment="1">
      <alignment horizontal="left" vertical="center"/>
    </xf>
    <xf numFmtId="0" fontId="37" fillId="13" borderId="80" xfId="26" applyFont="1" applyFill="1" applyBorder="1" applyAlignment="1">
      <alignment horizontal="left" vertical="center"/>
    </xf>
    <xf numFmtId="0" fontId="49" fillId="13" borderId="89" xfId="26" applyFont="1" applyFill="1" applyBorder="1" applyAlignment="1">
      <alignment horizontal="left" vertical="center"/>
    </xf>
    <xf numFmtId="0" fontId="36" fillId="13" borderId="90" xfId="26" applyFill="1" applyBorder="1"/>
    <xf numFmtId="0" fontId="49" fillId="13" borderId="91" xfId="26" applyFont="1" applyFill="1" applyBorder="1" applyAlignment="1">
      <alignment horizontal="left" vertical="center"/>
    </xf>
    <xf numFmtId="0" fontId="36" fillId="13" borderId="73" xfId="26" applyFill="1" applyBorder="1"/>
    <xf numFmtId="0" fontId="36" fillId="0" borderId="76" xfId="26" applyBorder="1"/>
    <xf numFmtId="0" fontId="36" fillId="0" borderId="77" xfId="26" applyBorder="1"/>
    <xf numFmtId="0" fontId="62" fillId="3" borderId="92" xfId="26" applyFont="1" applyFill="1" applyBorder="1" applyAlignment="1">
      <alignment horizontal="center" vertical="center"/>
    </xf>
    <xf numFmtId="0" fontId="49" fillId="13" borderId="78" xfId="26" applyFont="1" applyFill="1" applyBorder="1" applyAlignment="1">
      <alignment horizontal="left" vertical="center"/>
    </xf>
    <xf numFmtId="0" fontId="53" fillId="13" borderId="90" xfId="26" applyFont="1" applyFill="1" applyBorder="1" applyAlignment="1">
      <alignment vertical="center"/>
    </xf>
    <xf numFmtId="0" fontId="53" fillId="13" borderId="73" xfId="26" applyFont="1" applyFill="1" applyBorder="1" applyAlignment="1">
      <alignment vertical="center"/>
    </xf>
    <xf numFmtId="0" fontId="62" fillId="3" borderId="76" xfId="26" applyFont="1" applyFill="1" applyBorder="1" applyAlignment="1">
      <alignment horizontal="center" vertical="center"/>
    </xf>
    <xf numFmtId="0" fontId="62" fillId="3" borderId="77" xfId="26" applyFont="1" applyFill="1" applyBorder="1" applyAlignment="1">
      <alignment horizontal="center" vertical="center"/>
    </xf>
    <xf numFmtId="0" fontId="36" fillId="13" borderId="94" xfId="26" applyFill="1" applyBorder="1" applyAlignment="1">
      <alignment horizontal="center" vertical="center"/>
    </xf>
    <xf numFmtId="0" fontId="36" fillId="13" borderId="98" xfId="26" applyFill="1" applyBorder="1" applyAlignment="1">
      <alignment horizontal="center" vertical="center"/>
    </xf>
    <xf numFmtId="0" fontId="37" fillId="13" borderId="95" xfId="26" applyFont="1" applyFill="1" applyBorder="1" applyAlignment="1">
      <alignment horizontal="left" vertical="center" wrapText="1"/>
    </xf>
    <xf numFmtId="0" fontId="37" fillId="13" borderId="99" xfId="26" applyFont="1" applyFill="1" applyBorder="1" applyAlignment="1">
      <alignment horizontal="center" vertical="center" wrapText="1"/>
    </xf>
    <xf numFmtId="0" fontId="37" fillId="13" borderId="95" xfId="26" applyFont="1" applyFill="1" applyBorder="1" applyAlignment="1">
      <alignment horizontal="left" vertical="center"/>
    </xf>
    <xf numFmtId="0" fontId="37" fillId="13" borderId="101" xfId="26" applyFont="1" applyFill="1" applyBorder="1" applyAlignment="1">
      <alignment horizontal="left" vertical="center"/>
    </xf>
    <xf numFmtId="0" fontId="49" fillId="13" borderId="104" xfId="26" applyFont="1" applyFill="1" applyBorder="1" applyAlignment="1">
      <alignment vertical="center" wrapText="1"/>
    </xf>
    <xf numFmtId="0" fontId="49" fillId="13" borderId="73" xfId="26" applyFont="1" applyFill="1" applyBorder="1" applyAlignment="1">
      <alignment vertical="center" wrapText="1"/>
    </xf>
    <xf numFmtId="0" fontId="60" fillId="3" borderId="76" xfId="26" applyFont="1" applyFill="1" applyBorder="1" applyAlignment="1">
      <alignment horizontal="center" vertical="center"/>
    </xf>
    <xf numFmtId="0" fontId="36" fillId="0" borderId="77" xfId="26" applyBorder="1" applyAlignment="1">
      <alignment horizontal="center" vertical="center"/>
    </xf>
    <xf numFmtId="0" fontId="60" fillId="3" borderId="92" xfId="26" applyFont="1" applyFill="1" applyBorder="1" applyAlignment="1">
      <alignment horizontal="center" vertical="center"/>
    </xf>
    <xf numFmtId="0" fontId="36" fillId="13" borderId="105" xfId="26" applyFill="1" applyBorder="1" applyAlignment="1">
      <alignment horizontal="center" vertical="center"/>
    </xf>
    <xf numFmtId="0" fontId="36" fillId="13" borderId="75" xfId="26" applyFill="1" applyBorder="1" applyAlignment="1">
      <alignment horizontal="center" vertical="center"/>
    </xf>
    <xf numFmtId="0" fontId="37" fillId="13" borderId="96" xfId="26" applyFont="1" applyFill="1" applyBorder="1" applyAlignment="1">
      <alignment horizontal="left" vertical="center"/>
    </xf>
    <xf numFmtId="0" fontId="13" fillId="24" borderId="0" xfId="29" applyFont="1" applyFill="1" applyAlignment="1">
      <alignment horizontal="center" vertical="center"/>
    </xf>
    <xf numFmtId="0" fontId="13" fillId="20" borderId="1" xfId="29" applyFont="1" applyFill="1" applyBorder="1" applyAlignment="1">
      <alignment horizontal="center"/>
    </xf>
    <xf numFmtId="0" fontId="13" fillId="0" borderId="6" xfId="29" applyFont="1" applyBorder="1" applyAlignment="1">
      <alignment horizontal="left"/>
    </xf>
    <xf numFmtId="0" fontId="13" fillId="0" borderId="1" xfId="29" applyFont="1" applyBorder="1" applyAlignment="1">
      <alignment horizontal="center"/>
    </xf>
    <xf numFmtId="0" fontId="15" fillId="0" borderId="2" xfId="29" applyBorder="1" applyAlignment="1">
      <alignment horizontal="center"/>
    </xf>
    <xf numFmtId="0" fontId="15" fillId="0" borderId="40" xfId="29" applyBorder="1" applyAlignment="1">
      <alignment horizontal="left"/>
    </xf>
    <xf numFmtId="0" fontId="15" fillId="0" borderId="22" xfId="29" applyBorder="1" applyAlignment="1">
      <alignment horizontal="center"/>
    </xf>
    <xf numFmtId="0" fontId="15" fillId="0" borderId="23" xfId="29" applyBorder="1" applyAlignment="1">
      <alignment horizontal="center"/>
    </xf>
    <xf numFmtId="0" fontId="13" fillId="0" borderId="17" xfId="29" applyFont="1" applyBorder="1" applyAlignment="1">
      <alignment horizontal="left"/>
    </xf>
    <xf numFmtId="0" fontId="13" fillId="0" borderId="17" xfId="29" applyFont="1" applyBorder="1" applyAlignment="1">
      <alignment horizontal="center"/>
    </xf>
    <xf numFmtId="0" fontId="15" fillId="16" borderId="17" xfId="29" applyFill="1" applyBorder="1" applyAlignment="1">
      <alignment horizontal="center"/>
    </xf>
    <xf numFmtId="0" fontId="13" fillId="20" borderId="17" xfId="29" applyFont="1" applyFill="1" applyBorder="1" applyAlignment="1">
      <alignment horizontal="center"/>
    </xf>
    <xf numFmtId="0" fontId="15" fillId="24" borderId="17" xfId="29" applyFill="1" applyBorder="1" applyAlignment="1">
      <alignment horizontal="center"/>
    </xf>
    <xf numFmtId="0" fontId="68" fillId="9" borderId="0" xfId="0" applyFont="1" applyFill="1"/>
    <xf numFmtId="14" fontId="68" fillId="9" borderId="0" xfId="0" applyNumberFormat="1" applyFont="1" applyFill="1"/>
    <xf numFmtId="0" fontId="53" fillId="0" borderId="0" xfId="0" applyFont="1"/>
    <xf numFmtId="0" fontId="68" fillId="9" borderId="0" xfId="0" applyFont="1" applyFill="1" applyAlignment="1">
      <alignment horizontal="center"/>
    </xf>
    <xf numFmtId="0" fontId="12" fillId="24" borderId="0" xfId="29" applyFont="1" applyFill="1" applyAlignment="1">
      <alignment horizontal="center" vertical="center"/>
    </xf>
    <xf numFmtId="0" fontId="17" fillId="28" borderId="12" xfId="20" applyFill="1" applyBorder="1"/>
    <xf numFmtId="0" fontId="68" fillId="28" borderId="13" xfId="20" applyFont="1" applyFill="1" applyBorder="1" applyAlignment="1">
      <alignment horizontal="center"/>
    </xf>
    <xf numFmtId="0" fontId="17" fillId="28" borderId="14" xfId="20" applyFill="1" applyBorder="1"/>
    <xf numFmtId="0" fontId="17" fillId="28" borderId="15" xfId="20" applyFill="1" applyBorder="1"/>
    <xf numFmtId="0" fontId="69" fillId="28" borderId="0" xfId="20" applyFont="1" applyFill="1" applyAlignment="1">
      <alignment horizontal="right" vertical="top"/>
    </xf>
    <xf numFmtId="0" fontId="17" fillId="28" borderId="9" xfId="20" applyFill="1" applyBorder="1"/>
    <xf numFmtId="0" fontId="70" fillId="28" borderId="0" xfId="20" applyFont="1" applyFill="1" applyAlignment="1">
      <alignment horizontal="center" wrapText="1"/>
    </xf>
    <xf numFmtId="0" fontId="70" fillId="28" borderId="17" xfId="20" applyFont="1" applyFill="1" applyBorder="1" applyAlignment="1">
      <alignment horizontal="center" vertical="center" wrapText="1"/>
    </xf>
    <xf numFmtId="0" fontId="28" fillId="28" borderId="0" xfId="20" applyFont="1" applyFill="1" applyAlignment="1">
      <alignment horizontal="center" vertical="center" wrapText="1"/>
    </xf>
    <xf numFmtId="0" fontId="71" fillId="28" borderId="4" xfId="20" applyFont="1" applyFill="1" applyBorder="1" applyAlignment="1">
      <alignment horizontal="center" vertical="center" wrapText="1"/>
    </xf>
    <xf numFmtId="0" fontId="17" fillId="28" borderId="24" xfId="20" applyFill="1" applyBorder="1"/>
    <xf numFmtId="15" fontId="68" fillId="28" borderId="11" xfId="20" applyNumberFormat="1" applyFont="1" applyFill="1" applyBorder="1" applyAlignment="1">
      <alignment horizontal="center" vertical="center" wrapText="1"/>
    </xf>
    <xf numFmtId="0" fontId="17" fillId="28" borderId="25" xfId="20" applyFill="1" applyBorder="1"/>
    <xf numFmtId="0" fontId="69" fillId="28" borderId="12" xfId="20" applyFont="1" applyFill="1" applyBorder="1" applyAlignment="1">
      <alignment horizontal="right" wrapText="1"/>
    </xf>
    <xf numFmtId="0" fontId="69" fillId="28" borderId="14" xfId="20" applyFont="1" applyFill="1" applyBorder="1" applyAlignment="1">
      <alignment horizontal="right" wrapText="1"/>
    </xf>
    <xf numFmtId="0" fontId="20" fillId="0" borderId="0" xfId="20" applyFont="1"/>
    <xf numFmtId="0" fontId="69" fillId="28" borderId="15" xfId="20" applyFont="1" applyFill="1" applyBorder="1" applyAlignment="1">
      <alignment vertical="center" wrapText="1"/>
    </xf>
    <xf numFmtId="0" fontId="69" fillId="28" borderId="0" xfId="20" applyFont="1" applyFill="1" applyAlignment="1">
      <alignment horizontal="right" vertical="center" wrapText="1"/>
    </xf>
    <xf numFmtId="0" fontId="69" fillId="28" borderId="9" xfId="20" applyFont="1" applyFill="1" applyBorder="1" applyAlignment="1">
      <alignment vertical="center" wrapText="1"/>
    </xf>
    <xf numFmtId="0" fontId="72" fillId="28" borderId="15" xfId="20" applyFont="1" applyFill="1" applyBorder="1" applyAlignment="1">
      <alignment horizontal="center" vertical="center" wrapText="1"/>
    </xf>
    <xf numFmtId="0" fontId="72" fillId="28" borderId="9" xfId="20" applyFont="1" applyFill="1" applyBorder="1" applyAlignment="1">
      <alignment horizontal="center" vertical="center" wrapText="1"/>
    </xf>
    <xf numFmtId="0" fontId="27" fillId="28" borderId="15" xfId="20" applyFont="1" applyFill="1" applyBorder="1" applyAlignment="1">
      <alignment horizontal="center" vertical="center"/>
    </xf>
    <xf numFmtId="0" fontId="27" fillId="28" borderId="9" xfId="20" applyFont="1" applyFill="1" applyBorder="1" applyAlignment="1">
      <alignment horizontal="center" vertical="center"/>
    </xf>
    <xf numFmtId="0" fontId="68" fillId="28" borderId="11" xfId="20" applyFont="1" applyFill="1" applyBorder="1" applyAlignment="1">
      <alignment horizontal="center" vertical="center"/>
    </xf>
    <xf numFmtId="0" fontId="29" fillId="28" borderId="15" xfId="20" applyFont="1" applyFill="1" applyBorder="1" applyAlignment="1">
      <alignment horizontal="center" vertical="center"/>
    </xf>
    <xf numFmtId="0" fontId="29" fillId="28" borderId="9" xfId="20" applyFont="1" applyFill="1" applyBorder="1" applyAlignment="1">
      <alignment horizontal="center" vertical="center"/>
    </xf>
    <xf numFmtId="0" fontId="74" fillId="30" borderId="0" xfId="20" applyFont="1" applyFill="1" applyAlignment="1">
      <alignment horizontal="center" vertical="center"/>
    </xf>
    <xf numFmtId="0" fontId="68" fillId="0" borderId="0" xfId="20" applyFont="1" applyAlignment="1">
      <alignment vertical="center"/>
    </xf>
    <xf numFmtId="0" fontId="25" fillId="31" borderId="1" xfId="20" applyFont="1" applyFill="1" applyBorder="1" applyAlignment="1">
      <alignment vertical="center"/>
    </xf>
    <xf numFmtId="0" fontId="25" fillId="31" borderId="1" xfId="20" applyFont="1" applyFill="1" applyBorder="1" applyAlignment="1">
      <alignment horizontal="center" vertical="center" wrapText="1"/>
    </xf>
    <xf numFmtId="0" fontId="17" fillId="32" borderId="0" xfId="20" applyFill="1" applyAlignment="1">
      <alignment vertical="center"/>
    </xf>
    <xf numFmtId="0" fontId="75" fillId="28" borderId="0" xfId="5" applyFont="1" applyFill="1" applyBorder="1" applyAlignment="1" applyProtection="1">
      <alignment horizontal="left" vertical="center" wrapText="1" indent="1"/>
    </xf>
    <xf numFmtId="0" fontId="17" fillId="28" borderId="0" xfId="20" applyFill="1" applyAlignment="1">
      <alignment horizontal="left" vertical="center" wrapText="1" indent="1"/>
    </xf>
    <xf numFmtId="0" fontId="27" fillId="0" borderId="0" xfId="20" applyFont="1" applyAlignment="1">
      <alignment vertical="center"/>
    </xf>
    <xf numFmtId="0" fontId="17" fillId="33" borderId="0" xfId="20" applyFill="1" applyAlignment="1">
      <alignment vertical="center"/>
    </xf>
    <xf numFmtId="0" fontId="17" fillId="29" borderId="0" xfId="20" applyFill="1" applyAlignment="1">
      <alignment vertical="center"/>
    </xf>
    <xf numFmtId="0" fontId="20" fillId="28" borderId="13" xfId="20" applyFont="1" applyFill="1" applyBorder="1"/>
    <xf numFmtId="0" fontId="20" fillId="28" borderId="14" xfId="20" applyFont="1" applyFill="1" applyBorder="1"/>
    <xf numFmtId="0" fontId="72" fillId="28" borderId="0" xfId="20" applyFont="1" applyFill="1" applyAlignment="1">
      <alignment horizontal="center" vertical="center" wrapText="1"/>
    </xf>
    <xf numFmtId="0" fontId="20" fillId="28" borderId="0" xfId="20" applyFont="1" applyFill="1" applyAlignment="1">
      <alignment vertical="top"/>
    </xf>
    <xf numFmtId="0" fontId="20" fillId="28" borderId="9" xfId="20" applyFont="1" applyFill="1" applyBorder="1" applyAlignment="1">
      <alignment vertical="top"/>
    </xf>
    <xf numFmtId="0" fontId="20" fillId="28" borderId="9" xfId="20" applyFont="1" applyFill="1" applyBorder="1" applyAlignment="1">
      <alignment vertical="center"/>
    </xf>
    <xf numFmtId="0" fontId="20" fillId="2" borderId="0" xfId="20" applyFont="1" applyFill="1" applyAlignment="1">
      <alignment vertical="center"/>
    </xf>
    <xf numFmtId="0" fontId="28" fillId="28" borderId="15" xfId="20" applyFont="1" applyFill="1" applyBorder="1" applyAlignment="1">
      <alignment vertical="center"/>
    </xf>
    <xf numFmtId="0" fontId="28" fillId="28" borderId="9" xfId="20" applyFont="1" applyFill="1" applyBorder="1" applyAlignment="1">
      <alignment vertical="center"/>
    </xf>
    <xf numFmtId="0" fontId="28" fillId="28" borderId="0" xfId="20" applyFont="1" applyFill="1" applyAlignment="1">
      <alignment vertical="center"/>
    </xf>
    <xf numFmtId="0" fontId="27" fillId="28" borderId="0" xfId="20" applyFont="1" applyFill="1" applyAlignment="1">
      <alignment vertical="center"/>
    </xf>
    <xf numFmtId="0" fontId="28" fillId="28" borderId="0" xfId="20" applyFont="1" applyFill="1"/>
    <xf numFmtId="0" fontId="27" fillId="28" borderId="23" xfId="20" applyFont="1" applyFill="1" applyBorder="1" applyAlignment="1">
      <alignment horizontal="center" vertical="center"/>
    </xf>
    <xf numFmtId="0" fontId="28" fillId="28" borderId="8" xfId="20" applyFont="1" applyFill="1" applyBorder="1" applyAlignment="1">
      <alignment horizontal="center" vertical="center"/>
    </xf>
    <xf numFmtId="0" fontId="28" fillId="28" borderId="5" xfId="20" applyFont="1" applyFill="1" applyBorder="1" applyAlignment="1">
      <alignment horizontal="center" vertical="center"/>
    </xf>
    <xf numFmtId="0" fontId="28" fillId="28" borderId="5" xfId="20" applyFont="1" applyFill="1" applyBorder="1" applyAlignment="1">
      <alignment vertical="center"/>
    </xf>
    <xf numFmtId="0" fontId="63" fillId="28" borderId="0" xfId="20" applyFont="1" applyFill="1" applyAlignment="1">
      <alignment vertical="center"/>
    </xf>
    <xf numFmtId="0" fontId="20" fillId="2" borderId="0" xfId="20" applyFont="1" applyFill="1" applyAlignment="1">
      <alignment vertical="center" wrapText="1"/>
    </xf>
    <xf numFmtId="0" fontId="28" fillId="28" borderId="15" xfId="20" applyFont="1" applyFill="1" applyBorder="1" applyAlignment="1">
      <alignment vertical="center" wrapText="1"/>
    </xf>
    <xf numFmtId="0" fontId="28" fillId="28" borderId="9" xfId="20" applyFont="1" applyFill="1" applyBorder="1" applyAlignment="1">
      <alignment vertical="center" wrapText="1"/>
    </xf>
    <xf numFmtId="0" fontId="20" fillId="0" borderId="0" xfId="20" applyFont="1" applyAlignment="1">
      <alignment vertical="center" wrapText="1"/>
    </xf>
    <xf numFmtId="0" fontId="27" fillId="28" borderId="1" xfId="20" applyFont="1" applyFill="1" applyBorder="1" applyAlignment="1">
      <alignment horizontal="left" vertical="center"/>
    </xf>
    <xf numFmtId="0" fontId="28" fillId="28" borderId="1" xfId="20" applyFont="1" applyFill="1" applyBorder="1" applyAlignment="1">
      <alignment horizontal="left" vertical="center" wrapText="1"/>
    </xf>
    <xf numFmtId="0" fontId="28" fillId="28" borderId="0" xfId="20" applyFont="1" applyFill="1" applyAlignment="1">
      <alignment vertical="top" wrapText="1"/>
    </xf>
    <xf numFmtId="0" fontId="28" fillId="28" borderId="1" xfId="20" applyFont="1" applyFill="1" applyBorder="1" applyAlignment="1">
      <alignment horizontal="left" vertical="center"/>
    </xf>
    <xf numFmtId="0" fontId="17" fillId="28" borderId="24" xfId="20" applyFill="1" applyBorder="1" applyAlignment="1">
      <alignment vertical="center"/>
    </xf>
    <xf numFmtId="0" fontId="17" fillId="28" borderId="11" xfId="20" applyFill="1" applyBorder="1" applyAlignment="1">
      <alignment vertical="center"/>
    </xf>
    <xf numFmtId="0" fontId="17" fillId="28" borderId="11" xfId="20" applyFill="1" applyBorder="1" applyAlignment="1">
      <alignment vertical="center" wrapText="1"/>
    </xf>
    <xf numFmtId="0" fontId="17" fillId="28" borderId="25" xfId="20" applyFill="1" applyBorder="1" applyAlignment="1">
      <alignment vertical="center"/>
    </xf>
    <xf numFmtId="0" fontId="17" fillId="0" borderId="0" xfId="20" applyAlignment="1">
      <alignment vertical="center"/>
    </xf>
    <xf numFmtId="0" fontId="28" fillId="2" borderId="0" xfId="20" applyFont="1" applyFill="1" applyAlignment="1">
      <alignment vertical="center"/>
    </xf>
    <xf numFmtId="0" fontId="28" fillId="0" borderId="0" xfId="20" applyFont="1" applyAlignment="1">
      <alignment vertical="center"/>
    </xf>
    <xf numFmtId="0" fontId="27" fillId="31" borderId="1" xfId="20" applyFont="1" applyFill="1" applyBorder="1" applyAlignment="1">
      <alignment vertical="center"/>
    </xf>
    <xf numFmtId="0" fontId="28" fillId="31" borderId="1" xfId="20" applyFont="1" applyFill="1" applyBorder="1" applyAlignment="1">
      <alignment vertical="center"/>
    </xf>
    <xf numFmtId="0" fontId="27" fillId="3" borderId="8" xfId="20" applyFont="1" applyFill="1" applyBorder="1" applyAlignment="1" applyProtection="1">
      <alignment horizontal="center" vertical="top" wrapText="1"/>
      <protection locked="0"/>
    </xf>
    <xf numFmtId="0" fontId="27" fillId="28" borderId="5" xfId="20" applyFont="1" applyFill="1" applyBorder="1" applyAlignment="1">
      <alignment horizontal="center" vertical="center"/>
    </xf>
    <xf numFmtId="0" fontId="28" fillId="6" borderId="5" xfId="20" applyFont="1" applyFill="1" applyBorder="1" applyAlignment="1" applyProtection="1">
      <alignment horizontal="left" vertical="center" wrapText="1"/>
      <protection locked="0"/>
    </xf>
    <xf numFmtId="0" fontId="28" fillId="6" borderId="5" xfId="20" applyFont="1" applyFill="1" applyBorder="1" applyAlignment="1" applyProtection="1">
      <alignment horizontal="left" vertical="center"/>
      <protection locked="0"/>
    </xf>
    <xf numFmtId="1" fontId="27" fillId="28" borderId="5" xfId="20" applyNumberFormat="1" applyFont="1" applyFill="1" applyBorder="1" applyAlignment="1">
      <alignment horizontal="center" vertical="center"/>
    </xf>
    <xf numFmtId="0" fontId="33" fillId="8" borderId="107" xfId="20" applyFont="1" applyFill="1" applyBorder="1" applyAlignment="1">
      <alignment horizontal="center"/>
    </xf>
    <xf numFmtId="0" fontId="33" fillId="8" borderId="108" xfId="20" applyFont="1" applyFill="1" applyBorder="1" applyAlignment="1">
      <alignment horizontal="center"/>
    </xf>
    <xf numFmtId="0" fontId="17" fillId="0" borderId="0" xfId="20" applyAlignment="1">
      <alignment horizontal="left"/>
    </xf>
    <xf numFmtId="0" fontId="0" fillId="0" borderId="0" xfId="0" applyAlignment="1">
      <alignment horizontal="left"/>
    </xf>
    <xf numFmtId="0" fontId="49" fillId="13" borderId="16" xfId="26" applyFont="1" applyFill="1" applyBorder="1" applyAlignment="1">
      <alignment horizontal="center" vertical="center"/>
    </xf>
    <xf numFmtId="0" fontId="49" fillId="13" borderId="33" xfId="26" applyFont="1" applyFill="1" applyBorder="1" applyAlignment="1">
      <alignment horizontal="center" vertical="center"/>
    </xf>
    <xf numFmtId="0" fontId="49" fillId="13" borderId="36" xfId="26" applyFont="1" applyFill="1" applyBorder="1" applyAlignment="1">
      <alignment horizontal="center" vertical="center"/>
    </xf>
    <xf numFmtId="0" fontId="49" fillId="13" borderId="3" xfId="26" applyFont="1" applyFill="1" applyBorder="1" applyAlignment="1">
      <alignment horizontal="center" vertical="center"/>
    </xf>
    <xf numFmtId="0" fontId="14" fillId="31" borderId="0" xfId="30" applyFill="1"/>
    <xf numFmtId="0" fontId="11" fillId="31" borderId="0" xfId="30" applyFont="1" applyFill="1"/>
    <xf numFmtId="0" fontId="11" fillId="31" borderId="0" xfId="30" applyFont="1" applyFill="1" applyAlignment="1">
      <alignment horizontal="center" vertical="center"/>
    </xf>
    <xf numFmtId="0" fontId="14" fillId="31" borderId="0" xfId="30" applyFill="1" applyAlignment="1">
      <alignment horizontal="center" vertical="center"/>
    </xf>
    <xf numFmtId="0" fontId="11" fillId="31" borderId="0" xfId="29" applyFont="1" applyFill="1"/>
    <xf numFmtId="0" fontId="15" fillId="31" borderId="0" xfId="29" applyFill="1"/>
    <xf numFmtId="0" fontId="27" fillId="6" borderId="5" xfId="20" applyFont="1" applyFill="1" applyBorder="1" applyAlignment="1" applyProtection="1">
      <alignment horizontal="center" vertical="center" wrapText="1"/>
      <protection locked="0"/>
    </xf>
    <xf numFmtId="0" fontId="49" fillId="13" borderId="86" xfId="26" applyFont="1" applyFill="1" applyBorder="1" applyAlignment="1">
      <alignment vertical="center" wrapText="1"/>
    </xf>
    <xf numFmtId="0" fontId="49" fillId="13" borderId="87" xfId="26" applyFont="1" applyFill="1" applyBorder="1" applyAlignment="1">
      <alignment vertical="center" wrapText="1"/>
    </xf>
    <xf numFmtId="0" fontId="20" fillId="2" borderId="0" xfId="20" applyFont="1" applyFill="1" applyAlignment="1">
      <alignment horizontal="left" vertical="center"/>
    </xf>
    <xf numFmtId="0" fontId="28" fillId="28" borderId="15" xfId="20" applyFont="1" applyFill="1" applyBorder="1" applyAlignment="1">
      <alignment horizontal="left" vertical="center"/>
    </xf>
    <xf numFmtId="0" fontId="28" fillId="28" borderId="9" xfId="20" applyFont="1" applyFill="1" applyBorder="1" applyAlignment="1">
      <alignment horizontal="left" vertical="center"/>
    </xf>
    <xf numFmtId="0" fontId="20" fillId="0" borderId="0" xfId="20" applyFont="1" applyAlignment="1">
      <alignment horizontal="left" vertical="center"/>
    </xf>
    <xf numFmtId="0" fontId="28" fillId="28" borderId="0" xfId="20" applyFont="1" applyFill="1" applyAlignment="1">
      <alignment vertical="center" wrapText="1"/>
    </xf>
    <xf numFmtId="0" fontId="79" fillId="6" borderId="29" xfId="26" applyFont="1" applyFill="1" applyBorder="1" applyAlignment="1" applyProtection="1">
      <alignment horizontal="right" vertical="center"/>
      <protection locked="0"/>
    </xf>
    <xf numFmtId="0" fontId="79" fillId="6" borderId="28" xfId="26" applyFont="1" applyFill="1" applyBorder="1" applyAlignment="1" applyProtection="1">
      <alignment horizontal="right" vertical="center"/>
      <protection locked="0"/>
    </xf>
    <xf numFmtId="0" fontId="79" fillId="6" borderId="47" xfId="26" applyFont="1" applyFill="1" applyBorder="1" applyAlignment="1" applyProtection="1">
      <alignment horizontal="right" vertical="center"/>
      <protection locked="0"/>
    </xf>
    <xf numFmtId="0" fontId="79" fillId="6" borderId="30" xfId="26" applyFont="1" applyFill="1" applyBorder="1" applyAlignment="1" applyProtection="1">
      <alignment horizontal="right" vertical="center"/>
      <protection locked="0"/>
    </xf>
    <xf numFmtId="0" fontId="79" fillId="6" borderId="7" xfId="26" applyFont="1" applyFill="1" applyBorder="1" applyAlignment="1" applyProtection="1">
      <alignment horizontal="right" vertical="center"/>
      <protection locked="0"/>
    </xf>
    <xf numFmtId="0" fontId="79" fillId="6" borderId="5" xfId="26" applyFont="1" applyFill="1" applyBorder="1" applyAlignment="1" applyProtection="1">
      <alignment horizontal="right" vertical="center"/>
      <protection locked="0"/>
    </xf>
    <xf numFmtId="0" fontId="79" fillId="19" borderId="28" xfId="26" applyFont="1" applyFill="1" applyBorder="1" applyAlignment="1">
      <alignment horizontal="right" vertical="center"/>
    </xf>
    <xf numFmtId="0" fontId="79" fillId="26" borderId="28" xfId="26" applyFont="1" applyFill="1" applyBorder="1" applyAlignment="1">
      <alignment horizontal="right" vertical="center"/>
    </xf>
    <xf numFmtId="0" fontId="79" fillId="11" borderId="28" xfId="26" applyFont="1" applyFill="1" applyBorder="1" applyAlignment="1" applyProtection="1">
      <alignment horizontal="right" vertical="center"/>
      <protection locked="0"/>
    </xf>
    <xf numFmtId="0" fontId="79" fillId="19" borderId="5" xfId="26" applyFont="1" applyFill="1" applyBorder="1" applyAlignment="1">
      <alignment horizontal="right" vertical="center"/>
    </xf>
    <xf numFmtId="0" fontId="79" fillId="27" borderId="7" xfId="26" applyFont="1" applyFill="1" applyBorder="1" applyAlignment="1" applyProtection="1">
      <alignment horizontal="right" vertical="center"/>
      <protection locked="0"/>
    </xf>
    <xf numFmtId="0" fontId="79" fillId="6" borderId="52" xfId="26" applyFont="1" applyFill="1" applyBorder="1" applyAlignment="1" applyProtection="1">
      <alignment horizontal="right" vertical="center"/>
      <protection locked="0"/>
    </xf>
    <xf numFmtId="0" fontId="79" fillId="6" borderId="55" xfId="26" applyFont="1" applyFill="1" applyBorder="1" applyAlignment="1" applyProtection="1">
      <alignment horizontal="right" vertical="center"/>
      <protection locked="0"/>
    </xf>
    <xf numFmtId="0" fontId="79" fillId="6" borderId="58" xfId="26" applyFont="1" applyFill="1" applyBorder="1" applyAlignment="1" applyProtection="1">
      <alignment horizontal="right" vertical="center"/>
      <protection locked="0"/>
    </xf>
    <xf numFmtId="0" fontId="79" fillId="6" borderId="56" xfId="26" applyFont="1" applyFill="1" applyBorder="1" applyAlignment="1" applyProtection="1">
      <alignment horizontal="right" vertical="center"/>
      <protection locked="0"/>
    </xf>
    <xf numFmtId="0" fontId="81" fillId="17" borderId="50" xfId="0" applyFont="1" applyFill="1" applyBorder="1" applyAlignment="1">
      <alignment horizontal="left" vertical="justify"/>
    </xf>
    <xf numFmtId="0" fontId="81" fillId="17" borderId="51" xfId="0" applyFont="1" applyFill="1" applyBorder="1" applyAlignment="1">
      <alignment horizontal="left" vertical="justify"/>
    </xf>
    <xf numFmtId="0" fontId="82" fillId="19" borderId="62" xfId="26" applyFont="1" applyFill="1" applyBorder="1" applyAlignment="1">
      <alignment horizontal="left" vertical="justify"/>
    </xf>
    <xf numFmtId="0" fontId="81" fillId="17" borderId="64" xfId="0" applyFont="1" applyFill="1" applyBorder="1" applyAlignment="1">
      <alignment horizontal="left" vertical="justify"/>
    </xf>
    <xf numFmtId="0" fontId="81" fillId="17" borderId="85" xfId="0" applyFont="1" applyFill="1" applyBorder="1" applyAlignment="1">
      <alignment horizontal="left" vertical="justify"/>
    </xf>
    <xf numFmtId="0" fontId="79" fillId="6" borderId="29" xfId="26" applyFont="1" applyFill="1" applyBorder="1" applyAlignment="1" applyProtection="1">
      <alignment horizontal="right"/>
      <protection locked="0"/>
    </xf>
    <xf numFmtId="0" fontId="79" fillId="3" borderId="29" xfId="26" applyFont="1" applyFill="1" applyBorder="1" applyAlignment="1" applyProtection="1">
      <alignment horizontal="right"/>
      <protection locked="0"/>
    </xf>
    <xf numFmtId="0" fontId="79" fillId="6" borderId="28" xfId="26" applyFont="1" applyFill="1" applyBorder="1" applyAlignment="1" applyProtection="1">
      <alignment horizontal="right"/>
      <protection locked="0"/>
    </xf>
    <xf numFmtId="0" fontId="79" fillId="3" borderId="28" xfId="26" applyFont="1" applyFill="1" applyBorder="1" applyAlignment="1" applyProtection="1">
      <alignment horizontal="right"/>
      <protection locked="0"/>
    </xf>
    <xf numFmtId="0" fontId="79" fillId="10" borderId="28" xfId="26" applyFont="1" applyFill="1" applyBorder="1" applyAlignment="1" applyProtection="1">
      <alignment horizontal="right" vertical="center"/>
      <protection locked="0"/>
    </xf>
    <xf numFmtId="0" fontId="79" fillId="6" borderId="52" xfId="26" applyFont="1" applyFill="1" applyBorder="1" applyAlignment="1" applyProtection="1">
      <alignment horizontal="right"/>
      <protection locked="0"/>
    </xf>
    <xf numFmtId="0" fontId="79" fillId="0" borderId="28" xfId="26" applyFont="1" applyBorder="1" applyAlignment="1" applyProtection="1">
      <alignment horizontal="right"/>
      <protection locked="0"/>
    </xf>
    <xf numFmtId="0" fontId="79" fillId="6" borderId="55" xfId="26" applyFont="1" applyFill="1" applyBorder="1" applyAlignment="1" applyProtection="1">
      <alignment horizontal="right"/>
      <protection locked="0"/>
    </xf>
    <xf numFmtId="0" fontId="79" fillId="0" borderId="55" xfId="26" applyFont="1" applyBorder="1" applyAlignment="1" applyProtection="1">
      <alignment horizontal="right"/>
      <protection locked="0"/>
    </xf>
    <xf numFmtId="0" fontId="17" fillId="10" borderId="32" xfId="27" quotePrefix="1" applyFont="1" applyFill="1" applyAlignment="1" applyProtection="1">
      <alignment horizontal="right" vertical="center"/>
      <protection locked="0"/>
    </xf>
    <xf numFmtId="0" fontId="17" fillId="10" borderId="102" xfId="27" quotePrefix="1" applyFont="1" applyFill="1" applyBorder="1" applyAlignment="1" applyProtection="1">
      <alignment horizontal="right" vertical="center"/>
      <protection locked="0"/>
    </xf>
    <xf numFmtId="0" fontId="80" fillId="17" borderId="8" xfId="26" applyFont="1" applyFill="1" applyBorder="1" applyAlignment="1" applyProtection="1">
      <alignment horizontal="center" vertical="center"/>
      <protection locked="0"/>
    </xf>
    <xf numFmtId="0" fontId="80" fillId="17" borderId="53" xfId="26" applyFont="1" applyFill="1" applyBorder="1" applyAlignment="1" applyProtection="1">
      <alignment horizontal="right" vertical="center"/>
      <protection locked="0"/>
    </xf>
    <xf numFmtId="0" fontId="80" fillId="17" borderId="5" xfId="26" applyFont="1" applyFill="1" applyBorder="1" applyAlignment="1" applyProtection="1">
      <alignment horizontal="center" vertical="center"/>
      <protection locked="0"/>
    </xf>
    <xf numFmtId="0" fontId="80" fillId="17" borderId="54" xfId="26" applyFont="1" applyFill="1" applyBorder="1" applyAlignment="1" applyProtection="1">
      <alignment horizontal="right" vertical="center"/>
      <protection locked="0"/>
    </xf>
    <xf numFmtId="0" fontId="80" fillId="17" borderId="56" xfId="26" applyFont="1" applyFill="1" applyBorder="1" applyAlignment="1" applyProtection="1">
      <alignment horizontal="center" vertical="center"/>
      <protection locked="0"/>
    </xf>
    <xf numFmtId="0" fontId="80" fillId="17" borderId="57" xfId="26" applyFont="1" applyFill="1" applyBorder="1" applyAlignment="1" applyProtection="1">
      <alignment horizontal="right" vertical="center"/>
      <protection locked="0"/>
    </xf>
    <xf numFmtId="0" fontId="80" fillId="17" borderId="83" xfId="26" applyFont="1" applyFill="1" applyBorder="1" applyAlignment="1" applyProtection="1">
      <alignment horizontal="center" vertical="center"/>
      <protection locked="0"/>
    </xf>
    <xf numFmtId="0" fontId="80" fillId="17" borderId="84" xfId="26" applyFont="1" applyFill="1" applyBorder="1" applyAlignment="1" applyProtection="1">
      <alignment horizontal="right" vertical="center"/>
      <protection locked="0"/>
    </xf>
    <xf numFmtId="0" fontId="79" fillId="10" borderId="52" xfId="26" applyFont="1" applyFill="1" applyBorder="1" applyAlignment="1" applyProtection="1">
      <alignment horizontal="right" vertical="center"/>
      <protection locked="0"/>
    </xf>
    <xf numFmtId="0" fontId="79" fillId="10" borderId="55" xfId="26" applyFont="1" applyFill="1" applyBorder="1" applyAlignment="1" applyProtection="1">
      <alignment horizontal="right" vertical="center"/>
      <protection locked="0"/>
    </xf>
    <xf numFmtId="0" fontId="80" fillId="17" borderId="30" xfId="26" applyFont="1" applyFill="1" applyBorder="1" applyAlignment="1" applyProtection="1">
      <alignment horizontal="right" vertical="center"/>
      <protection locked="0"/>
    </xf>
    <xf numFmtId="0" fontId="80" fillId="17" borderId="5" xfId="26" applyFont="1" applyFill="1" applyBorder="1" applyAlignment="1" applyProtection="1">
      <alignment horizontal="right" vertical="center"/>
      <protection locked="0"/>
    </xf>
    <xf numFmtId="0" fontId="80" fillId="17" borderId="56" xfId="26" applyFont="1" applyFill="1" applyBorder="1" applyAlignment="1" applyProtection="1">
      <alignment horizontal="right" vertical="center"/>
      <protection locked="0"/>
    </xf>
    <xf numFmtId="0" fontId="80" fillId="17" borderId="83" xfId="26" applyFont="1" applyFill="1" applyBorder="1" applyAlignment="1" applyProtection="1">
      <alignment horizontal="right" vertical="center"/>
      <protection locked="0"/>
    </xf>
    <xf numFmtId="0" fontId="80" fillId="19" borderId="19" xfId="26" applyFont="1" applyFill="1" applyBorder="1" applyAlignment="1">
      <alignment horizontal="right" vertical="center"/>
    </xf>
    <xf numFmtId="0" fontId="80" fillId="19" borderId="63" xfId="26" applyFont="1" applyFill="1" applyBorder="1" applyAlignment="1">
      <alignment horizontal="right" vertical="center"/>
    </xf>
    <xf numFmtId="0" fontId="80" fillId="17" borderId="8" xfId="26" applyFont="1" applyFill="1" applyBorder="1" applyAlignment="1" applyProtection="1">
      <alignment horizontal="right" vertical="center"/>
      <protection locked="0"/>
    </xf>
    <xf numFmtId="0" fontId="80" fillId="19" borderId="29" xfId="26" applyFont="1" applyFill="1" applyBorder="1" applyAlignment="1">
      <alignment horizontal="right" vertical="center"/>
    </xf>
    <xf numFmtId="0" fontId="80" fillId="19" borderId="61" xfId="26" applyFont="1" applyFill="1" applyBorder="1" applyAlignment="1">
      <alignment horizontal="right" vertical="center"/>
    </xf>
    <xf numFmtId="0" fontId="82" fillId="19" borderId="62" xfId="26" applyFont="1" applyFill="1" applyBorder="1" applyAlignment="1">
      <alignment horizontal="right" vertical="center"/>
    </xf>
    <xf numFmtId="0" fontId="80" fillId="11" borderId="28" xfId="26" applyFont="1" applyFill="1" applyBorder="1" applyAlignment="1" applyProtection="1">
      <alignment horizontal="right" vertical="center"/>
      <protection locked="0"/>
    </xf>
    <xf numFmtId="0" fontId="80" fillId="19" borderId="28" xfId="26" applyFont="1" applyFill="1" applyBorder="1" applyAlignment="1">
      <alignment horizontal="right" vertical="center"/>
    </xf>
    <xf numFmtId="0" fontId="80" fillId="19" borderId="55" xfId="26" applyFont="1" applyFill="1" applyBorder="1" applyAlignment="1">
      <alignment horizontal="right" vertical="center"/>
    </xf>
    <xf numFmtId="0" fontId="80" fillId="19" borderId="59" xfId="26" applyFont="1" applyFill="1" applyBorder="1" applyAlignment="1">
      <alignment horizontal="right" vertical="center"/>
    </xf>
    <xf numFmtId="0" fontId="80" fillId="19" borderId="65" xfId="26" applyFont="1" applyFill="1" applyBorder="1" applyAlignment="1">
      <alignment horizontal="right" vertical="center"/>
    </xf>
    <xf numFmtId="0" fontId="82" fillId="19" borderId="66" xfId="26" applyFont="1" applyFill="1" applyBorder="1" applyAlignment="1">
      <alignment horizontal="right" vertical="center"/>
    </xf>
    <xf numFmtId="0" fontId="80" fillId="19" borderId="1" xfId="26" applyFont="1" applyFill="1" applyBorder="1" applyAlignment="1">
      <alignment horizontal="right" vertical="center"/>
    </xf>
    <xf numFmtId="0" fontId="80" fillId="19" borderId="2" xfId="26" applyFont="1" applyFill="1" applyBorder="1" applyAlignment="1">
      <alignment horizontal="right" vertical="center"/>
    </xf>
    <xf numFmtId="0" fontId="82" fillId="19" borderId="79" xfId="26" applyFont="1" applyFill="1" applyBorder="1" applyAlignment="1">
      <alignment horizontal="right" vertical="center"/>
    </xf>
    <xf numFmtId="0" fontId="10" fillId="0" borderId="0" xfId="29" applyFont="1"/>
    <xf numFmtId="0" fontId="10" fillId="20" borderId="1" xfId="29" applyFont="1" applyFill="1" applyBorder="1" applyAlignment="1">
      <alignment horizontal="center"/>
    </xf>
    <xf numFmtId="0" fontId="10" fillId="20" borderId="17" xfId="29" applyFont="1" applyFill="1" applyBorder="1" applyAlignment="1">
      <alignment horizontal="center"/>
    </xf>
    <xf numFmtId="0" fontId="10" fillId="0" borderId="1" xfId="29" applyFont="1" applyBorder="1" applyAlignment="1">
      <alignment horizontal="center"/>
    </xf>
    <xf numFmtId="0" fontId="17" fillId="12" borderId="0" xfId="0" applyFont="1" applyFill="1"/>
    <xf numFmtId="0" fontId="0" fillId="12" borderId="0" xfId="0" applyFill="1"/>
    <xf numFmtId="0" fontId="9" fillId="0" borderId="28" xfId="29" applyFont="1" applyBorder="1" applyAlignment="1">
      <alignment horizontal="center"/>
    </xf>
    <xf numFmtId="0" fontId="69" fillId="28" borderId="13" xfId="20" applyFont="1" applyFill="1" applyBorder="1" applyAlignment="1">
      <alignment horizontal="right" wrapText="1"/>
    </xf>
    <xf numFmtId="0" fontId="28" fillId="28" borderId="0" xfId="20" applyFont="1" applyFill="1" applyAlignment="1">
      <alignment horizontal="left" vertical="center" wrapText="1"/>
    </xf>
    <xf numFmtId="0" fontId="28" fillId="28" borderId="0" xfId="20" applyFont="1" applyFill="1" applyAlignment="1">
      <alignment horizontal="left" vertical="center"/>
    </xf>
    <xf numFmtId="0" fontId="80" fillId="26" borderId="28" xfId="26" applyFont="1" applyFill="1" applyBorder="1" applyAlignment="1">
      <alignment horizontal="right" vertical="center"/>
    </xf>
    <xf numFmtId="0" fontId="37" fillId="15" borderId="20" xfId="26" applyFont="1" applyFill="1" applyBorder="1" applyAlignment="1">
      <alignment horizontal="center" vertical="center" wrapText="1"/>
    </xf>
    <xf numFmtId="0" fontId="36" fillId="3" borderId="0" xfId="26" applyFill="1" applyAlignment="1">
      <alignment vertical="center" wrapText="1"/>
    </xf>
    <xf numFmtId="0" fontId="33" fillId="8" borderId="0" xfId="20" applyFont="1" applyFill="1" applyAlignment="1">
      <alignment horizontal="center"/>
    </xf>
    <xf numFmtId="0" fontId="33" fillId="8" borderId="45" xfId="0" applyFont="1" applyFill="1" applyBorder="1" applyAlignment="1">
      <alignment horizontal="center" wrapText="1"/>
    </xf>
    <xf numFmtId="0" fontId="33" fillId="8" borderId="45" xfId="0" applyFont="1" applyFill="1" applyBorder="1" applyAlignment="1">
      <alignment horizontal="center"/>
    </xf>
    <xf numFmtId="0" fontId="47" fillId="41" borderId="9" xfId="3" applyFont="1" applyFill="1" applyBorder="1" applyAlignment="1" applyProtection="1">
      <alignment vertical="center"/>
    </xf>
    <xf numFmtId="0" fontId="47" fillId="35" borderId="15" xfId="20" applyFont="1" applyFill="1" applyBorder="1"/>
    <xf numFmtId="0" fontId="47" fillId="35" borderId="9" xfId="20" applyFont="1" applyFill="1" applyBorder="1" applyAlignment="1">
      <alignment horizontal="left"/>
    </xf>
    <xf numFmtId="0" fontId="47" fillId="35" borderId="24" xfId="20" applyFont="1" applyFill="1" applyBorder="1"/>
    <xf numFmtId="0" fontId="47" fillId="35" borderId="25" xfId="20" applyFont="1" applyFill="1" applyBorder="1" applyAlignment="1">
      <alignment horizontal="left"/>
    </xf>
    <xf numFmtId="0" fontId="47" fillId="37" borderId="15" xfId="20" applyFont="1" applyFill="1" applyBorder="1"/>
    <xf numFmtId="0" fontId="47" fillId="37" borderId="9" xfId="20" applyFont="1" applyFill="1" applyBorder="1" applyAlignment="1">
      <alignment horizontal="left"/>
    </xf>
    <xf numFmtId="0" fontId="47" fillId="37" borderId="24" xfId="20" applyFont="1" applyFill="1" applyBorder="1"/>
    <xf numFmtId="15" fontId="47" fillId="37" borderId="25" xfId="20" quotePrefix="1" applyNumberFormat="1" applyFont="1" applyFill="1" applyBorder="1" applyAlignment="1">
      <alignment horizontal="left"/>
    </xf>
    <xf numFmtId="15" fontId="47" fillId="37" borderId="9" xfId="20" quotePrefix="1" applyNumberFormat="1" applyFont="1" applyFill="1" applyBorder="1" applyAlignment="1">
      <alignment horizontal="left"/>
    </xf>
    <xf numFmtId="0" fontId="47" fillId="39" borderId="15" xfId="20" applyFont="1" applyFill="1" applyBorder="1"/>
    <xf numFmtId="0" fontId="47" fillId="39" borderId="9" xfId="20" applyFont="1" applyFill="1" applyBorder="1" applyAlignment="1">
      <alignment horizontal="left"/>
    </xf>
    <xf numFmtId="0" fontId="47" fillId="39" borderId="15" xfId="20" applyFont="1" applyFill="1" applyBorder="1" applyAlignment="1">
      <alignment horizontal="left" vertical="center" wrapText="1"/>
    </xf>
    <xf numFmtId="0" fontId="47" fillId="39" borderId="9" xfId="0" applyFont="1" applyFill="1" applyBorder="1"/>
    <xf numFmtId="0" fontId="47" fillId="39" borderId="24" xfId="20" applyFont="1" applyFill="1" applyBorder="1" applyAlignment="1">
      <alignment horizontal="left" vertical="center" wrapText="1"/>
    </xf>
    <xf numFmtId="0" fontId="47" fillId="39" borderId="25" xfId="0" applyFont="1" applyFill="1" applyBorder="1"/>
    <xf numFmtId="0" fontId="47" fillId="41" borderId="15" xfId="20" applyFont="1" applyFill="1" applyBorder="1" applyAlignment="1">
      <alignment horizontal="left" vertical="center" wrapText="1"/>
    </xf>
    <xf numFmtId="0" fontId="47" fillId="41" borderId="24" xfId="20" applyFont="1" applyFill="1" applyBorder="1" applyAlignment="1">
      <alignment vertical="center" wrapText="1"/>
    </xf>
    <xf numFmtId="0" fontId="47" fillId="41" borderId="25" xfId="0" applyFont="1" applyFill="1" applyBorder="1"/>
    <xf numFmtId="0" fontId="81" fillId="17" borderId="109" xfId="0" applyFont="1" applyFill="1" applyBorder="1" applyAlignment="1">
      <alignment horizontal="left" vertical="justify"/>
    </xf>
    <xf numFmtId="0" fontId="81" fillId="17" borderId="110" xfId="0" applyFont="1" applyFill="1" applyBorder="1" applyAlignment="1">
      <alignment horizontal="left" vertical="justify"/>
    </xf>
    <xf numFmtId="0" fontId="81" fillId="17" borderId="111" xfId="0" applyFont="1" applyFill="1" applyBorder="1" applyAlignment="1">
      <alignment horizontal="left" vertical="justify"/>
    </xf>
    <xf numFmtId="0" fontId="80" fillId="17" borderId="112" xfId="26" applyFont="1" applyFill="1" applyBorder="1" applyAlignment="1" applyProtection="1">
      <alignment horizontal="right" vertical="center"/>
      <protection locked="0"/>
    </xf>
    <xf numFmtId="0" fontId="81" fillId="17" borderId="113" xfId="0" applyFont="1" applyFill="1" applyBorder="1" applyAlignment="1">
      <alignment horizontal="left" vertical="justify"/>
    </xf>
    <xf numFmtId="0" fontId="80" fillId="17" borderId="115" xfId="26" applyFont="1" applyFill="1" applyBorder="1" applyAlignment="1" applyProtection="1">
      <alignment horizontal="right" vertical="center"/>
      <protection locked="0"/>
    </xf>
    <xf numFmtId="0" fontId="81" fillId="17" borderId="116" xfId="0" applyFont="1" applyFill="1" applyBorder="1" applyAlignment="1">
      <alignment horizontal="left" vertical="justify"/>
    </xf>
    <xf numFmtId="0" fontId="74" fillId="28" borderId="0" xfId="20" applyFont="1" applyFill="1" applyAlignment="1">
      <alignment horizontal="center" vertical="center"/>
    </xf>
    <xf numFmtId="0" fontId="20" fillId="2" borderId="0" xfId="20" applyFont="1" applyFill="1"/>
    <xf numFmtId="0" fontId="28" fillId="28" borderId="15" xfId="20" applyFont="1" applyFill="1" applyBorder="1"/>
    <xf numFmtId="0" fontId="27" fillId="28" borderId="0" xfId="20" applyFont="1" applyFill="1" applyAlignment="1">
      <alignment horizontal="center" vertical="top" wrapText="1"/>
    </xf>
    <xf numFmtId="0" fontId="27" fillId="28" borderId="0" xfId="20" applyFont="1" applyFill="1" applyAlignment="1">
      <alignment horizontal="left" wrapText="1"/>
    </xf>
    <xf numFmtId="0" fontId="28" fillId="28" borderId="9" xfId="20" applyFont="1" applyFill="1" applyBorder="1"/>
    <xf numFmtId="0" fontId="26" fillId="2" borderId="0" xfId="20" applyFont="1" applyFill="1"/>
    <xf numFmtId="0" fontId="30" fillId="28" borderId="15" xfId="20" applyFont="1" applyFill="1" applyBorder="1"/>
    <xf numFmtId="0" fontId="31" fillId="28" borderId="0" xfId="20" applyFont="1" applyFill="1" applyAlignment="1">
      <alignment horizontal="left" vertical="top" wrapText="1"/>
    </xf>
    <xf numFmtId="15" fontId="27" fillId="28" borderId="0" xfId="20" applyNumberFormat="1" applyFont="1" applyFill="1" applyAlignment="1">
      <alignment vertical="center"/>
    </xf>
    <xf numFmtId="0" fontId="27" fillId="28" borderId="0" xfId="20" applyFont="1" applyFill="1"/>
    <xf numFmtId="0" fontId="20" fillId="2" borderId="0" xfId="20" applyFont="1" applyFill="1" applyAlignment="1">
      <alignment vertical="top"/>
    </xf>
    <xf numFmtId="0" fontId="28" fillId="28" borderId="15" xfId="20" applyFont="1" applyFill="1" applyBorder="1" applyAlignment="1">
      <alignment vertical="top"/>
    </xf>
    <xf numFmtId="0" fontId="28" fillId="28" borderId="9" xfId="20" applyFont="1" applyFill="1" applyBorder="1" applyAlignment="1">
      <alignment vertical="top"/>
    </xf>
    <xf numFmtId="0" fontId="28" fillId="28" borderId="0" xfId="20" applyFont="1" applyFill="1" applyAlignment="1">
      <alignment horizontal="left" wrapText="1"/>
    </xf>
    <xf numFmtId="0" fontId="17" fillId="28" borderId="11" xfId="20" applyFill="1" applyBorder="1"/>
    <xf numFmtId="0" fontId="28" fillId="0" borderId="0" xfId="20" applyFont="1"/>
    <xf numFmtId="0" fontId="28" fillId="28" borderId="12" xfId="20" applyFont="1" applyFill="1" applyBorder="1"/>
    <xf numFmtId="0" fontId="28" fillId="28" borderId="14" xfId="20" applyFont="1" applyFill="1" applyBorder="1"/>
    <xf numFmtId="0" fontId="70" fillId="28" borderId="0" xfId="20" applyFont="1" applyFill="1" applyAlignment="1">
      <alignment vertical="center" wrapText="1" shrinkToFit="1"/>
    </xf>
    <xf numFmtId="0" fontId="77" fillId="28" borderId="0" xfId="20" applyFont="1" applyFill="1" applyAlignment="1">
      <alignment horizontal="right" vertical="top" wrapText="1" shrinkToFit="1"/>
    </xf>
    <xf numFmtId="0" fontId="68" fillId="28" borderId="0" xfId="20" applyFont="1" applyFill="1" applyAlignment="1">
      <alignment horizontal="center" vertical="center" wrapText="1" shrinkToFit="1"/>
    </xf>
    <xf numFmtId="1" fontId="28" fillId="28" borderId="15" xfId="20" applyNumberFormat="1" applyFont="1" applyFill="1" applyBorder="1"/>
    <xf numFmtId="0" fontId="28" fillId="28" borderId="24" xfId="20" applyFont="1" applyFill="1" applyBorder="1"/>
    <xf numFmtId="0" fontId="28" fillId="28" borderId="11" xfId="20" applyFont="1" applyFill="1" applyBorder="1" applyAlignment="1">
      <alignment vertical="center"/>
    </xf>
    <xf numFmtId="0" fontId="28" fillId="28" borderId="11" xfId="20" applyFont="1" applyFill="1" applyBorder="1"/>
    <xf numFmtId="0" fontId="28" fillId="28" borderId="25" xfId="20" applyFont="1" applyFill="1" applyBorder="1"/>
    <xf numFmtId="0" fontId="67" fillId="25" borderId="0" xfId="0" applyFont="1" applyFill="1" applyAlignment="1">
      <alignment horizontal="center"/>
    </xf>
    <xf numFmtId="0" fontId="79" fillId="42" borderId="82" xfId="26" applyFont="1" applyFill="1" applyBorder="1" applyAlignment="1">
      <alignment horizontal="right" vertical="center"/>
    </xf>
    <xf numFmtId="0" fontId="79" fillId="42" borderId="114" xfId="26" applyFont="1" applyFill="1" applyBorder="1" applyAlignment="1">
      <alignment horizontal="right" vertical="center"/>
    </xf>
    <xf numFmtId="0" fontId="80" fillId="42" borderId="114" xfId="26" applyFont="1" applyFill="1" applyBorder="1" applyAlignment="1">
      <alignment horizontal="right" vertical="center"/>
    </xf>
    <xf numFmtId="0" fontId="79" fillId="42" borderId="82" xfId="26" applyFont="1" applyFill="1" applyBorder="1" applyAlignment="1">
      <alignment horizontal="right"/>
    </xf>
    <xf numFmtId="0" fontId="17" fillId="42" borderId="100" xfId="27" applyFont="1" applyFill="1" applyBorder="1" applyAlignment="1">
      <alignment horizontal="right" vertical="center"/>
    </xf>
    <xf numFmtId="0" fontId="17" fillId="42" borderId="103" xfId="27" applyFont="1" applyFill="1" applyBorder="1" applyAlignment="1">
      <alignment horizontal="right" vertical="center"/>
    </xf>
    <xf numFmtId="0" fontId="17" fillId="44" borderId="0" xfId="0" applyFont="1" applyFill="1"/>
    <xf numFmtId="0" fontId="0" fillId="44" borderId="0" xfId="0" applyFill="1" applyAlignment="1">
      <alignment horizontal="center"/>
    </xf>
    <xf numFmtId="14" fontId="0" fillId="44" borderId="0" xfId="0" applyNumberFormat="1" applyFill="1"/>
    <xf numFmtId="0" fontId="0" fillId="44" borderId="0" xfId="0" applyFill="1"/>
    <xf numFmtId="0" fontId="17" fillId="44" borderId="0" xfId="0" applyFont="1" applyFill="1" applyAlignment="1">
      <alignment wrapText="1"/>
    </xf>
    <xf numFmtId="0" fontId="17" fillId="44" borderId="0" xfId="0" applyFont="1" applyFill="1" applyAlignment="1">
      <alignment horizontal="center"/>
    </xf>
    <xf numFmtId="0" fontId="17" fillId="24" borderId="0" xfId="0" applyFont="1" applyFill="1"/>
    <xf numFmtId="0" fontId="0" fillId="24" borderId="0" xfId="0" applyFill="1"/>
    <xf numFmtId="0" fontId="17" fillId="24" borderId="0" xfId="0" applyFont="1" applyFill="1" applyAlignment="1">
      <alignment horizontal="center"/>
    </xf>
    <xf numFmtId="14" fontId="0" fillId="24" borderId="0" xfId="0" applyNumberFormat="1" applyFill="1"/>
    <xf numFmtId="0" fontId="0" fillId="24" borderId="0" xfId="0" applyFill="1" applyAlignment="1">
      <alignment horizontal="center"/>
    </xf>
    <xf numFmtId="0" fontId="85" fillId="28" borderId="0" xfId="20" applyFont="1" applyFill="1" applyAlignment="1">
      <alignment horizontal="right" vertical="center" wrapText="1"/>
    </xf>
    <xf numFmtId="0" fontId="7" fillId="0" borderId="0" xfId="29" applyFont="1" applyAlignment="1">
      <alignment horizontal="center" vertical="center"/>
    </xf>
    <xf numFmtId="0" fontId="44" fillId="15" borderId="20" xfId="26" applyFont="1" applyFill="1" applyBorder="1" applyAlignment="1">
      <alignment horizontal="center" vertical="center"/>
    </xf>
    <xf numFmtId="0" fontId="7" fillId="0" borderId="1" xfId="29" applyFont="1" applyBorder="1" applyAlignment="1">
      <alignment horizontal="center"/>
    </xf>
    <xf numFmtId="0" fontId="7" fillId="0" borderId="0" xfId="29" applyFont="1"/>
    <xf numFmtId="0" fontId="7" fillId="20" borderId="1" xfId="29" applyFont="1" applyFill="1" applyBorder="1" applyAlignment="1">
      <alignment horizontal="center"/>
    </xf>
    <xf numFmtId="0" fontId="10" fillId="20" borderId="31" xfId="29" applyFont="1" applyFill="1" applyBorder="1" applyAlignment="1">
      <alignment horizontal="center"/>
    </xf>
    <xf numFmtId="0" fontId="0" fillId="24" borderId="6" xfId="0" applyFill="1" applyBorder="1" applyAlignment="1">
      <alignment horizontal="center"/>
    </xf>
    <xf numFmtId="0" fontId="0" fillId="24" borderId="6" xfId="0" applyFill="1" applyBorder="1"/>
    <xf numFmtId="0" fontId="17" fillId="24" borderId="6" xfId="0" applyFont="1" applyFill="1" applyBorder="1" applyAlignment="1">
      <alignment horizontal="center"/>
    </xf>
    <xf numFmtId="14" fontId="0" fillId="24" borderId="6" xfId="0" applyNumberFormat="1" applyFill="1" applyBorder="1"/>
    <xf numFmtId="0" fontId="0" fillId="0" borderId="6" xfId="0" applyBorder="1"/>
    <xf numFmtId="0" fontId="44" fillId="15" borderId="78" xfId="26" applyFont="1" applyFill="1" applyBorder="1" applyAlignment="1">
      <alignment horizontal="left" vertical="center"/>
    </xf>
    <xf numFmtId="0" fontId="44" fillId="13" borderId="78" xfId="26" applyFont="1" applyFill="1" applyBorder="1" applyAlignment="1">
      <alignment horizontal="left" vertical="center"/>
    </xf>
    <xf numFmtId="0" fontId="44" fillId="13" borderId="80" xfId="26" applyFont="1" applyFill="1" applyBorder="1" applyAlignment="1">
      <alignment horizontal="left" vertical="center"/>
    </xf>
    <xf numFmtId="0" fontId="44" fillId="15" borderId="81" xfId="26" applyFont="1" applyFill="1" applyBorder="1" applyAlignment="1">
      <alignment horizontal="left" vertical="center"/>
    </xf>
    <xf numFmtId="0" fontId="43" fillId="0" borderId="0" xfId="26" applyFont="1" applyAlignment="1">
      <alignment horizontal="center"/>
    </xf>
    <xf numFmtId="0" fontId="44" fillId="15" borderId="20" xfId="26" applyFont="1" applyFill="1" applyBorder="1" applyAlignment="1">
      <alignment horizontal="center" vertical="center" wrapText="1"/>
    </xf>
    <xf numFmtId="0" fontId="44" fillId="13" borderId="20" xfId="26" applyFont="1" applyFill="1" applyBorder="1" applyAlignment="1">
      <alignment horizontal="center" vertical="center" wrapText="1"/>
    </xf>
    <xf numFmtId="0" fontId="44" fillId="15" borderId="21" xfId="26" applyFont="1" applyFill="1" applyBorder="1" applyAlignment="1">
      <alignment horizontal="center" vertical="center" wrapText="1"/>
    </xf>
    <xf numFmtId="0" fontId="44" fillId="15" borderId="44" xfId="26" applyFont="1" applyFill="1" applyBorder="1" applyAlignment="1">
      <alignment horizontal="center" vertical="center" wrapText="1"/>
    </xf>
    <xf numFmtId="0" fontId="44" fillId="15" borderId="42" xfId="26" applyFont="1" applyFill="1" applyBorder="1" applyAlignment="1">
      <alignment horizontal="center" vertical="center" wrapText="1"/>
    </xf>
    <xf numFmtId="0" fontId="43" fillId="0" borderId="0" xfId="26" applyFont="1"/>
    <xf numFmtId="0" fontId="17" fillId="0" borderId="0" xfId="0" applyFont="1" applyAlignment="1">
      <alignment horizontal="center"/>
    </xf>
    <xf numFmtId="14" fontId="0" fillId="0" borderId="0" xfId="0" applyNumberFormat="1"/>
    <xf numFmtId="0" fontId="0" fillId="44" borderId="6" xfId="0" applyFill="1" applyBorder="1" applyAlignment="1">
      <alignment horizontal="center"/>
    </xf>
    <xf numFmtId="0" fontId="17" fillId="44" borderId="6" xfId="0" applyFont="1" applyFill="1" applyBorder="1"/>
    <xf numFmtId="14" fontId="0" fillId="44" borderId="6" xfId="0" applyNumberFormat="1" applyFill="1" applyBorder="1"/>
    <xf numFmtId="0" fontId="17" fillId="44" borderId="4" xfId="0" applyFont="1" applyFill="1" applyBorder="1"/>
    <xf numFmtId="0" fontId="39" fillId="0" borderId="0" xfId="26" applyFont="1" applyAlignment="1">
      <alignment wrapText="1"/>
    </xf>
    <xf numFmtId="0" fontId="6" fillId="20" borderId="6" xfId="29" applyFont="1" applyFill="1" applyBorder="1" applyAlignment="1">
      <alignment horizontal="center"/>
    </xf>
    <xf numFmtId="0" fontId="6" fillId="24" borderId="0" xfId="29" applyFont="1" applyFill="1"/>
    <xf numFmtId="0" fontId="6" fillId="24" borderId="0" xfId="29" applyFont="1" applyFill="1" applyAlignment="1">
      <alignment horizontal="center" vertical="center"/>
    </xf>
    <xf numFmtId="0" fontId="6" fillId="0" borderId="1" xfId="29" applyFont="1" applyBorder="1" applyAlignment="1">
      <alignment horizontal="center"/>
    </xf>
    <xf numFmtId="0" fontId="6" fillId="0" borderId="2" xfId="29" applyFont="1" applyBorder="1" applyAlignment="1">
      <alignment horizontal="left"/>
    </xf>
    <xf numFmtId="0" fontId="6" fillId="20" borderId="1" xfId="29" applyFont="1" applyFill="1" applyBorder="1" applyAlignment="1">
      <alignment horizontal="center"/>
    </xf>
    <xf numFmtId="0" fontId="33" fillId="22" borderId="0" xfId="32" applyFont="1" applyFill="1" applyAlignment="1">
      <alignment horizontal="center" vertical="center"/>
    </xf>
    <xf numFmtId="0" fontId="33" fillId="22" borderId="0" xfId="32" applyFont="1" applyFill="1" applyAlignment="1">
      <alignment horizontal="center" vertical="center" wrapText="1"/>
    </xf>
    <xf numFmtId="0" fontId="5" fillId="31" borderId="0" xfId="32" applyFill="1" applyAlignment="1">
      <alignment horizontal="center"/>
    </xf>
    <xf numFmtId="0" fontId="5" fillId="31" borderId="0" xfId="32" applyFill="1" applyAlignment="1">
      <alignment horizontal="left"/>
    </xf>
    <xf numFmtId="0" fontId="34" fillId="0" borderId="0" xfId="29" applyFont="1"/>
    <xf numFmtId="0" fontId="34" fillId="0" borderId="0" xfId="29" applyFont="1" applyAlignment="1">
      <alignment horizontal="center" vertical="center"/>
    </xf>
    <xf numFmtId="0" fontId="5" fillId="24" borderId="0" xfId="29" applyFont="1" applyFill="1" applyAlignment="1">
      <alignment horizontal="center" vertical="center"/>
    </xf>
    <xf numFmtId="0" fontId="4" fillId="0" borderId="0" xfId="29" applyFont="1"/>
    <xf numFmtId="0" fontId="4" fillId="14" borderId="27" xfId="29" applyFont="1" applyFill="1" applyBorder="1" applyAlignment="1">
      <alignment horizontal="left"/>
    </xf>
    <xf numFmtId="0" fontId="4" fillId="14" borderId="26" xfId="29" applyFont="1" applyFill="1" applyBorder="1" applyAlignment="1">
      <alignment horizontal="left"/>
    </xf>
    <xf numFmtId="0" fontId="4" fillId="20" borderId="1" xfId="29" applyFont="1" applyFill="1" applyBorder="1" applyAlignment="1">
      <alignment horizontal="center"/>
    </xf>
    <xf numFmtId="0" fontId="4" fillId="0" borderId="28" xfId="29" applyFont="1" applyBorder="1" applyAlignment="1">
      <alignment horizontal="center"/>
    </xf>
    <xf numFmtId="0" fontId="4" fillId="20" borderId="31" xfId="29" applyFont="1" applyFill="1" applyBorder="1" applyAlignment="1">
      <alignment horizontal="center"/>
    </xf>
    <xf numFmtId="0" fontId="4" fillId="0" borderId="1" xfId="29" applyFont="1" applyBorder="1" applyAlignment="1">
      <alignment horizontal="center"/>
    </xf>
    <xf numFmtId="0" fontId="4" fillId="0" borderId="2" xfId="29" applyFont="1" applyBorder="1" applyAlignment="1">
      <alignment horizontal="left"/>
    </xf>
    <xf numFmtId="0" fontId="4" fillId="14" borderId="1" xfId="29" applyFont="1" applyFill="1" applyBorder="1" applyAlignment="1">
      <alignment horizontal="left"/>
    </xf>
    <xf numFmtId="0" fontId="3" fillId="24" borderId="0" xfId="29" applyFont="1" applyFill="1" applyAlignment="1">
      <alignment horizontal="center" vertical="center"/>
    </xf>
    <xf numFmtId="0" fontId="3" fillId="0" borderId="0" xfId="29" applyFont="1" applyAlignment="1">
      <alignment horizontal="center" vertical="center"/>
    </xf>
    <xf numFmtId="0" fontId="79" fillId="27" borderId="10" xfId="26" applyFont="1" applyFill="1" applyBorder="1" applyAlignment="1" applyProtection="1">
      <alignment horizontal="right" vertical="center"/>
      <protection locked="0"/>
    </xf>
    <xf numFmtId="0" fontId="43" fillId="3" borderId="0" xfId="26" applyFont="1" applyFill="1" applyAlignment="1">
      <alignment horizontal="left" vertical="center" wrapText="1"/>
    </xf>
    <xf numFmtId="0" fontId="36" fillId="3" borderId="0" xfId="26" applyFill="1" applyAlignment="1">
      <alignment horizontal="left" vertical="center" wrapText="1"/>
    </xf>
    <xf numFmtId="0" fontId="87" fillId="0" borderId="0" xfId="0" applyFont="1"/>
    <xf numFmtId="0" fontId="2" fillId="20" borderId="1" xfId="29" applyFont="1" applyFill="1" applyBorder="1" applyAlignment="1">
      <alignment horizontal="center"/>
    </xf>
    <xf numFmtId="0" fontId="2" fillId="0" borderId="28" xfId="29" applyFont="1" applyBorder="1" applyAlignment="1">
      <alignment horizontal="center"/>
    </xf>
    <xf numFmtId="0" fontId="37" fillId="15" borderId="5" xfId="26" applyFont="1" applyFill="1" applyBorder="1" applyAlignment="1">
      <alignment horizontal="center" vertical="center" wrapText="1"/>
    </xf>
    <xf numFmtId="0" fontId="4" fillId="14" borderId="6" xfId="29" applyFont="1" applyFill="1" applyBorder="1" applyAlignment="1">
      <alignment horizontal="left"/>
    </xf>
    <xf numFmtId="0" fontId="4" fillId="14" borderId="18" xfId="29" applyFont="1" applyFill="1" applyBorder="1" applyAlignment="1">
      <alignment horizontal="left"/>
    </xf>
    <xf numFmtId="0" fontId="2" fillId="14" borderId="34" xfId="29" applyFont="1" applyFill="1" applyBorder="1" applyAlignment="1">
      <alignment horizontal="left"/>
    </xf>
    <xf numFmtId="0" fontId="44" fillId="3" borderId="0" xfId="26" applyFont="1" applyFill="1"/>
    <xf numFmtId="0" fontId="43" fillId="3" borderId="0" xfId="26" applyFont="1" applyFill="1"/>
    <xf numFmtId="0" fontId="59" fillId="3" borderId="0" xfId="26" applyFont="1" applyFill="1"/>
    <xf numFmtId="0" fontId="39" fillId="3" borderId="0" xfId="26" applyFont="1" applyFill="1"/>
    <xf numFmtId="0" fontId="43" fillId="3" borderId="0" xfId="26" applyFont="1" applyFill="1" applyAlignment="1">
      <alignment vertical="center" wrapText="1"/>
    </xf>
    <xf numFmtId="0" fontId="17" fillId="0" borderId="0" xfId="17"/>
    <xf numFmtId="0" fontId="33" fillId="8" borderId="45" xfId="17" applyFont="1" applyFill="1" applyBorder="1" applyAlignment="1">
      <alignment horizontal="center" vertical="center"/>
    </xf>
    <xf numFmtId="0" fontId="89" fillId="8" borderId="45" xfId="17" applyFont="1" applyFill="1" applyBorder="1" applyAlignment="1">
      <alignment horizontal="center" vertical="center"/>
    </xf>
    <xf numFmtId="0" fontId="17" fillId="0" borderId="0" xfId="17" applyAlignment="1">
      <alignment vertical="center"/>
    </xf>
    <xf numFmtId="0" fontId="17" fillId="16" borderId="0" xfId="17" applyFill="1" applyAlignment="1">
      <alignment horizontal="center" vertical="center"/>
    </xf>
    <xf numFmtId="0" fontId="90" fillId="16" borderId="0" xfId="17" applyFont="1" applyFill="1" applyAlignment="1">
      <alignment horizontal="center" vertical="center" wrapText="1"/>
    </xf>
    <xf numFmtId="0" fontId="17" fillId="0" borderId="0" xfId="17" applyAlignment="1">
      <alignment horizontal="center"/>
    </xf>
    <xf numFmtId="0" fontId="1" fillId="0" borderId="1" xfId="29" applyFont="1" applyBorder="1" applyAlignment="1">
      <alignment horizontal="center"/>
    </xf>
    <xf numFmtId="0" fontId="1" fillId="0" borderId="6" xfId="29" applyFont="1" applyBorder="1" applyAlignment="1">
      <alignment horizontal="center"/>
    </xf>
    <xf numFmtId="0" fontId="78" fillId="0" borderId="0" xfId="20" applyFont="1"/>
    <xf numFmtId="0" fontId="29" fillId="28" borderId="24" xfId="20" applyFont="1" applyFill="1" applyBorder="1" applyAlignment="1">
      <alignment horizontal="center" vertical="center"/>
    </xf>
    <xf numFmtId="0" fontId="17" fillId="29" borderId="11" xfId="20" applyFill="1" applyBorder="1" applyAlignment="1">
      <alignment vertical="center"/>
    </xf>
    <xf numFmtId="0" fontId="75" fillId="28" borderId="11" xfId="5" applyFont="1" applyFill="1" applyBorder="1" applyAlignment="1" applyProtection="1">
      <alignment horizontal="left" vertical="center" wrapText="1" indent="1"/>
    </xf>
    <xf numFmtId="0" fontId="17" fillId="28" borderId="11" xfId="20" applyFill="1" applyBorder="1" applyAlignment="1">
      <alignment horizontal="left" vertical="center" wrapText="1" indent="1"/>
    </xf>
    <xf numFmtId="0" fontId="29" fillId="28" borderId="25" xfId="20" applyFont="1" applyFill="1" applyBorder="1" applyAlignment="1">
      <alignment horizontal="center" vertical="center"/>
    </xf>
    <xf numFmtId="0" fontId="79" fillId="43" borderId="28" xfId="26" applyFont="1" applyFill="1" applyBorder="1" applyAlignment="1">
      <alignment horizontal="right" vertical="center"/>
    </xf>
    <xf numFmtId="0" fontId="79" fillId="43" borderId="28" xfId="26" applyFont="1" applyFill="1" applyBorder="1" applyAlignment="1">
      <alignment horizontal="right"/>
    </xf>
    <xf numFmtId="0" fontId="27" fillId="31" borderId="1" xfId="20" applyFont="1" applyFill="1" applyBorder="1" applyAlignment="1">
      <alignment horizontal="left" vertical="center"/>
    </xf>
    <xf numFmtId="0" fontId="69" fillId="28" borderId="13" xfId="20" applyFont="1" applyFill="1" applyBorder="1" applyAlignment="1">
      <alignment horizontal="right" wrapText="1"/>
    </xf>
    <xf numFmtId="0" fontId="72" fillId="28" borderId="4" xfId="20" applyFont="1" applyFill="1" applyBorder="1" applyAlignment="1">
      <alignment horizontal="center" vertical="center" wrapText="1"/>
    </xf>
    <xf numFmtId="0" fontId="68" fillId="28" borderId="6" xfId="20" applyFont="1" applyFill="1" applyBorder="1" applyAlignment="1">
      <alignment horizontal="center" vertical="center"/>
    </xf>
    <xf numFmtId="0" fontId="73" fillId="29" borderId="41" xfId="20" applyFont="1" applyFill="1" applyBorder="1" applyAlignment="1">
      <alignment horizontal="center" vertical="center"/>
    </xf>
    <xf numFmtId="0" fontId="28" fillId="28" borderId="0" xfId="20" applyFont="1" applyFill="1" applyAlignment="1">
      <alignment horizontal="left" wrapText="1"/>
    </xf>
    <xf numFmtId="0" fontId="72" fillId="28" borderId="4" xfId="20" applyFont="1" applyFill="1" applyBorder="1" applyAlignment="1">
      <alignment horizontal="center"/>
    </xf>
    <xf numFmtId="0" fontId="73" fillId="29" borderId="11" xfId="20" applyFont="1" applyFill="1" applyBorder="1" applyAlignment="1">
      <alignment horizontal="center" vertical="center"/>
    </xf>
    <xf numFmtId="0" fontId="27" fillId="28" borderId="0" xfId="20" applyFont="1" applyFill="1" applyAlignment="1">
      <alignment horizontal="left" vertical="center" wrapText="1"/>
    </xf>
    <xf numFmtId="0" fontId="28" fillId="28" borderId="0" xfId="20" applyFont="1" applyFill="1" applyAlignment="1">
      <alignment horizontal="left" vertical="center" wrapText="1"/>
    </xf>
    <xf numFmtId="0" fontId="27" fillId="28" borderId="0" xfId="20" applyFont="1" applyFill="1" applyAlignment="1">
      <alignment horizontal="left" wrapText="1"/>
    </xf>
    <xf numFmtId="0" fontId="28" fillId="28" borderId="0" xfId="20" applyFont="1" applyFill="1" applyAlignment="1">
      <alignment horizontal="left" vertical="center"/>
    </xf>
    <xf numFmtId="0" fontId="19" fillId="28" borderId="0" xfId="5" applyFill="1" applyBorder="1" applyAlignment="1" applyProtection="1">
      <alignment vertical="center"/>
    </xf>
    <xf numFmtId="0" fontId="28" fillId="28" borderId="0" xfId="20" quotePrefix="1" applyFont="1" applyFill="1" applyAlignment="1">
      <alignment horizontal="left" vertical="center" wrapText="1"/>
    </xf>
    <xf numFmtId="0" fontId="32" fillId="28" borderId="0" xfId="5" applyFont="1" applyFill="1" applyBorder="1" applyAlignment="1" applyProtection="1">
      <alignment horizontal="center" vertical="center"/>
    </xf>
    <xf numFmtId="0" fontId="27" fillId="28" borderId="0" xfId="20" applyFont="1" applyFill="1" applyAlignment="1">
      <alignment horizontal="center" vertical="center"/>
    </xf>
    <xf numFmtId="0" fontId="32" fillId="28" borderId="0" xfId="5" applyFont="1" applyFill="1" applyBorder="1" applyAlignment="1" applyProtection="1">
      <alignment horizontal="center" vertical="center" wrapText="1"/>
    </xf>
    <xf numFmtId="0" fontId="28" fillId="28" borderId="0" xfId="20" quotePrefix="1" applyFont="1" applyFill="1" applyAlignment="1">
      <alignment horizontal="left" vertical="center"/>
    </xf>
    <xf numFmtId="0" fontId="27" fillId="28" borderId="0" xfId="20" applyFont="1" applyFill="1" applyAlignment="1">
      <alignment horizontal="left" vertical="center"/>
    </xf>
    <xf numFmtId="0" fontId="28" fillId="6" borderId="0" xfId="20" applyFont="1" applyFill="1" applyAlignment="1" applyProtection="1">
      <alignment horizontal="left" vertical="center"/>
      <protection locked="0"/>
    </xf>
    <xf numFmtId="0" fontId="28" fillId="3" borderId="0" xfId="20" applyFont="1" applyFill="1" applyAlignment="1" applyProtection="1">
      <alignment horizontal="left" vertical="center"/>
      <protection locked="0"/>
    </xf>
    <xf numFmtId="49" fontId="28" fillId="6" borderId="0" xfId="20" applyNumberFormat="1" applyFont="1" applyFill="1" applyAlignment="1" applyProtection="1">
      <alignment horizontal="left" vertical="center"/>
      <protection locked="0"/>
    </xf>
    <xf numFmtId="49" fontId="28" fillId="3" borderId="0" xfId="20" applyNumberFormat="1" applyFont="1" applyFill="1" applyAlignment="1" applyProtection="1">
      <alignment horizontal="left" vertical="center"/>
      <protection locked="0"/>
    </xf>
    <xf numFmtId="0" fontId="76" fillId="28" borderId="0" xfId="20" applyFont="1" applyFill="1" applyAlignment="1">
      <alignment horizontal="center" wrapText="1"/>
    </xf>
    <xf numFmtId="0" fontId="72" fillId="28" borderId="4" xfId="20" applyFont="1" applyFill="1" applyBorder="1" applyAlignment="1">
      <alignment horizontal="center" vertical="center"/>
    </xf>
    <xf numFmtId="0" fontId="28" fillId="28" borderId="0" xfId="20" applyFont="1" applyFill="1" applyAlignment="1">
      <alignment horizontal="left" vertical="top" wrapText="1"/>
    </xf>
    <xf numFmtId="0" fontId="28" fillId="6" borderId="0" xfId="20" applyFont="1" applyFill="1" applyAlignment="1" applyProtection="1">
      <alignment horizontal="left" vertical="center" wrapText="1"/>
      <protection locked="0"/>
    </xf>
    <xf numFmtId="0" fontId="70" fillId="28" borderId="13" xfId="20" applyFont="1" applyFill="1" applyBorder="1" applyAlignment="1">
      <alignment horizontal="center" wrapText="1" shrinkToFit="1"/>
    </xf>
    <xf numFmtId="0" fontId="72" fillId="28" borderId="4" xfId="20" applyFont="1" applyFill="1" applyBorder="1" applyAlignment="1">
      <alignment horizontal="center" vertical="center" wrapText="1" shrinkToFit="1"/>
    </xf>
    <xf numFmtId="0" fontId="68" fillId="28" borderId="6" xfId="20" applyFont="1" applyFill="1" applyBorder="1" applyAlignment="1">
      <alignment horizontal="center" vertical="center" wrapText="1" shrinkToFit="1"/>
    </xf>
    <xf numFmtId="0" fontId="73" fillId="29" borderId="1" xfId="20" applyFont="1" applyFill="1" applyBorder="1" applyAlignment="1">
      <alignment horizontal="center" vertical="center" wrapText="1" shrinkToFit="1"/>
    </xf>
    <xf numFmtId="0" fontId="70" fillId="28" borderId="1" xfId="26" applyFont="1" applyFill="1" applyBorder="1" applyAlignment="1">
      <alignment horizontal="center" vertical="center"/>
    </xf>
    <xf numFmtId="0" fontId="37" fillId="13" borderId="43" xfId="26" applyFont="1" applyFill="1" applyBorder="1" applyAlignment="1">
      <alignment horizontal="center" vertical="center" wrapText="1"/>
    </xf>
    <xf numFmtId="0" fontId="37" fillId="13" borderId="41" xfId="26" applyFont="1" applyFill="1" applyBorder="1" applyAlignment="1">
      <alignment horizontal="center" vertical="center" wrapText="1"/>
    </xf>
    <xf numFmtId="0" fontId="37" fillId="13" borderId="39" xfId="26" applyFont="1" applyFill="1" applyBorder="1" applyAlignment="1">
      <alignment horizontal="center" vertical="center" wrapText="1"/>
    </xf>
    <xf numFmtId="0" fontId="37" fillId="13" borderId="75" xfId="26" applyFont="1" applyFill="1" applyBorder="1" applyAlignment="1">
      <alignment horizontal="center" vertical="center" wrapText="1"/>
    </xf>
    <xf numFmtId="0" fontId="49" fillId="13" borderId="67" xfId="26" applyFont="1" applyFill="1" applyBorder="1" applyAlignment="1">
      <alignment horizontal="center" vertical="center" wrapText="1"/>
    </xf>
    <xf numFmtId="0" fontId="49" fillId="13" borderId="68" xfId="26" applyFont="1" applyFill="1" applyBorder="1" applyAlignment="1">
      <alignment horizontal="center" vertical="center" wrapText="1"/>
    </xf>
    <xf numFmtId="0" fontId="49" fillId="13" borderId="69" xfId="26" applyFont="1" applyFill="1" applyBorder="1" applyAlignment="1">
      <alignment horizontal="center" vertical="center" wrapText="1"/>
    </xf>
    <xf numFmtId="0" fontId="37" fillId="13" borderId="74" xfId="26" applyFont="1" applyFill="1" applyBorder="1" applyAlignment="1">
      <alignment vertical="center" wrapText="1"/>
    </xf>
    <xf numFmtId="0" fontId="37" fillId="13" borderId="72" xfId="26" applyFont="1" applyFill="1" applyBorder="1" applyAlignment="1">
      <alignment vertical="center" wrapText="1"/>
    </xf>
    <xf numFmtId="0" fontId="64" fillId="15" borderId="37" xfId="28" applyNumberFormat="1" applyFont="1" applyFill="1" applyBorder="1" applyAlignment="1" applyProtection="1">
      <alignment horizontal="center" vertical="center" wrapText="1"/>
    </xf>
    <xf numFmtId="0" fontId="64" fillId="15" borderId="39" xfId="28" applyNumberFormat="1" applyFont="1" applyFill="1" applyBorder="1" applyAlignment="1" applyProtection="1">
      <alignment horizontal="center" vertical="center" wrapText="1"/>
    </xf>
    <xf numFmtId="0" fontId="64" fillId="15" borderId="75" xfId="28" applyNumberFormat="1" applyFont="1" applyFill="1" applyBorder="1" applyAlignment="1" applyProtection="1">
      <alignment horizontal="center" vertical="center" wrapText="1"/>
    </xf>
    <xf numFmtId="0" fontId="43" fillId="3" borderId="0" xfId="26" applyFont="1" applyFill="1" applyAlignment="1">
      <alignment horizontal="left" vertical="center" wrapText="1"/>
    </xf>
    <xf numFmtId="0" fontId="36" fillId="3" borderId="0" xfId="26" applyFill="1" applyAlignment="1">
      <alignment horizontal="left" vertical="center"/>
    </xf>
    <xf numFmtId="0" fontId="36" fillId="3" borderId="0" xfId="26" applyFill="1" applyAlignment="1">
      <alignment horizontal="left" vertical="center" wrapText="1"/>
    </xf>
    <xf numFmtId="0" fontId="36" fillId="3" borderId="0" xfId="26" applyFill="1" applyAlignment="1">
      <alignment horizontal="left" wrapText="1"/>
    </xf>
    <xf numFmtId="0" fontId="43" fillId="0" borderId="5" xfId="26" applyFont="1" applyBorder="1" applyAlignment="1">
      <alignment horizontal="left" vertical="center" wrapText="1"/>
    </xf>
    <xf numFmtId="0" fontId="36" fillId="43" borderId="5" xfId="26" applyFill="1" applyBorder="1" applyAlignment="1">
      <alignment horizontal="left" vertical="center"/>
    </xf>
    <xf numFmtId="0" fontId="36" fillId="17" borderId="5" xfId="26" applyFill="1" applyBorder="1" applyAlignment="1">
      <alignment horizontal="left" vertical="center"/>
    </xf>
    <xf numFmtId="0" fontId="43" fillId="11" borderId="5" xfId="26" applyFont="1" applyFill="1" applyBorder="1" applyAlignment="1">
      <alignment horizontal="left" vertical="center" wrapText="1"/>
    </xf>
    <xf numFmtId="0" fontId="65" fillId="26" borderId="2" xfId="26" applyFont="1" applyFill="1" applyBorder="1" applyAlignment="1">
      <alignment horizontal="left" vertical="center"/>
    </xf>
    <xf numFmtId="0" fontId="65" fillId="26" borderId="1" xfId="26" applyFont="1" applyFill="1" applyBorder="1" applyAlignment="1">
      <alignment horizontal="left" vertical="center"/>
    </xf>
    <xf numFmtId="0" fontId="65" fillId="26" borderId="7" xfId="26" applyFont="1" applyFill="1" applyBorder="1" applyAlignment="1">
      <alignment horizontal="left" vertical="center"/>
    </xf>
    <xf numFmtId="0" fontId="36" fillId="42" borderId="2" xfId="26" applyFill="1" applyBorder="1" applyAlignment="1">
      <alignment horizontal="left" vertical="center"/>
    </xf>
    <xf numFmtId="0" fontId="36" fillId="42" borderId="1" xfId="26" applyFill="1" applyBorder="1" applyAlignment="1">
      <alignment horizontal="left" vertical="center"/>
    </xf>
    <xf numFmtId="0" fontId="36" fillId="42" borderId="7" xfId="26" applyFill="1" applyBorder="1" applyAlignment="1">
      <alignment horizontal="left" vertical="center"/>
    </xf>
    <xf numFmtId="0" fontId="36" fillId="0" borderId="0" xfId="26" applyAlignment="1">
      <alignment horizontal="left" vertical="center" wrapText="1"/>
    </xf>
    <xf numFmtId="0" fontId="43" fillId="0" borderId="2" xfId="26" applyFont="1" applyBorder="1" applyAlignment="1">
      <alignment horizontal="left" vertical="center" wrapText="1"/>
    </xf>
    <xf numFmtId="0" fontId="43" fillId="0" borderId="1" xfId="26" applyFont="1" applyBorder="1" applyAlignment="1">
      <alignment horizontal="left" vertical="center" wrapText="1"/>
    </xf>
    <xf numFmtId="0" fontId="43" fillId="0" borderId="7" xfId="26" applyFont="1" applyBorder="1" applyAlignment="1">
      <alignment horizontal="left" vertical="center" wrapText="1"/>
    </xf>
    <xf numFmtId="0" fontId="37" fillId="13" borderId="80" xfId="26" applyFont="1" applyFill="1" applyBorder="1" applyAlignment="1">
      <alignment horizontal="left" vertical="center"/>
    </xf>
    <xf numFmtId="0" fontId="37" fillId="13" borderId="60" xfId="26" applyFont="1" applyFill="1" applyBorder="1" applyAlignment="1">
      <alignment horizontal="left" vertical="center"/>
    </xf>
    <xf numFmtId="0" fontId="37" fillId="13" borderId="96" xfId="26" applyFont="1" applyFill="1" applyBorder="1" applyAlignment="1">
      <alignment horizontal="left" vertical="center"/>
    </xf>
    <xf numFmtId="0" fontId="37" fillId="13" borderId="97" xfId="26" applyFont="1" applyFill="1" applyBorder="1" applyAlignment="1">
      <alignment horizontal="left" vertical="center"/>
    </xf>
    <xf numFmtId="0" fontId="37" fillId="13" borderId="94" xfId="26" applyFont="1" applyFill="1" applyBorder="1" applyAlignment="1">
      <alignment horizontal="left" vertical="center"/>
    </xf>
    <xf numFmtId="0" fontId="37" fillId="13" borderId="40" xfId="26" applyFont="1" applyFill="1" applyBorder="1" applyAlignment="1">
      <alignment horizontal="left" vertical="center"/>
    </xf>
    <xf numFmtId="0" fontId="37" fillId="13" borderId="95" xfId="26" applyFont="1" applyFill="1" applyBorder="1" applyAlignment="1">
      <alignment horizontal="left" vertical="center"/>
    </xf>
    <xf numFmtId="0" fontId="37" fillId="13" borderId="2" xfId="26" applyFont="1" applyFill="1" applyBorder="1" applyAlignment="1">
      <alignment horizontal="left" vertical="center"/>
    </xf>
    <xf numFmtId="0" fontId="37" fillId="13" borderId="95" xfId="26" applyFont="1" applyFill="1" applyBorder="1" applyAlignment="1">
      <alignment horizontal="left" vertical="center" wrapText="1"/>
    </xf>
    <xf numFmtId="0" fontId="36" fillId="43" borderId="2" xfId="26" applyFill="1" applyBorder="1" applyAlignment="1">
      <alignment horizontal="left" vertical="center"/>
    </xf>
    <xf numFmtId="0" fontId="36" fillId="43" borderId="1" xfId="26" applyFill="1" applyBorder="1" applyAlignment="1">
      <alignment horizontal="left" vertical="center"/>
    </xf>
    <xf numFmtId="0" fontId="36" fillId="43" borderId="7" xfId="26" applyFill="1" applyBorder="1" applyAlignment="1">
      <alignment horizontal="left" vertical="center"/>
    </xf>
    <xf numFmtId="0" fontId="43" fillId="10" borderId="2" xfId="26" applyFont="1" applyFill="1" applyBorder="1" applyAlignment="1">
      <alignment horizontal="left" vertical="center"/>
    </xf>
    <xf numFmtId="0" fontId="43" fillId="10" borderId="1" xfId="26" applyFont="1" applyFill="1" applyBorder="1" applyAlignment="1">
      <alignment horizontal="left" vertical="center"/>
    </xf>
    <xf numFmtId="0" fontId="43" fillId="10" borderId="7" xfId="26" applyFont="1" applyFill="1" applyBorder="1" applyAlignment="1">
      <alignment horizontal="left" vertical="center"/>
    </xf>
    <xf numFmtId="0" fontId="36" fillId="17" borderId="2" xfId="26" applyFill="1" applyBorder="1" applyAlignment="1">
      <alignment horizontal="left" vertical="center"/>
    </xf>
    <xf numFmtId="0" fontId="36" fillId="17" borderId="1" xfId="26" applyFill="1" applyBorder="1" applyAlignment="1">
      <alignment horizontal="left" vertical="center"/>
    </xf>
    <xf numFmtId="0" fontId="36" fillId="17" borderId="7" xfId="26" applyFill="1" applyBorder="1" applyAlignment="1">
      <alignment horizontal="left" vertical="center"/>
    </xf>
    <xf numFmtId="0" fontId="49" fillId="13" borderId="87" xfId="26" applyFont="1" applyFill="1" applyBorder="1" applyAlignment="1">
      <alignment horizontal="center" vertical="center" wrapText="1"/>
    </xf>
    <xf numFmtId="0" fontId="49" fillId="13" borderId="88" xfId="26" applyFont="1" applyFill="1" applyBorder="1" applyAlignment="1">
      <alignment horizontal="center" vertical="center" wrapText="1"/>
    </xf>
    <xf numFmtId="0" fontId="54" fillId="3" borderId="0" xfId="26" applyFont="1" applyFill="1" applyAlignment="1">
      <alignment horizontal="left" wrapText="1"/>
    </xf>
    <xf numFmtId="0" fontId="37" fillId="13" borderId="93" xfId="26" applyFont="1" applyFill="1" applyBorder="1" applyAlignment="1">
      <alignment horizontal="center" vertical="center" wrapText="1"/>
    </xf>
    <xf numFmtId="0" fontId="36" fillId="0" borderId="0" xfId="26" applyAlignment="1">
      <alignment horizontal="left" wrapText="1"/>
    </xf>
    <xf numFmtId="0" fontId="54" fillId="3" borderId="0" xfId="26" applyFont="1" applyFill="1" applyAlignment="1">
      <alignment horizontal="left" wrapText="1" indent="1"/>
    </xf>
    <xf numFmtId="0" fontId="49" fillId="13" borderId="86" xfId="26" applyFont="1" applyFill="1" applyBorder="1" applyAlignment="1">
      <alignment horizontal="center" vertical="center" wrapText="1"/>
    </xf>
    <xf numFmtId="0" fontId="37" fillId="13" borderId="16" xfId="26" applyFont="1" applyFill="1" applyBorder="1" applyAlignment="1">
      <alignment horizontal="center" vertical="center" wrapText="1"/>
    </xf>
    <xf numFmtId="0" fontId="37" fillId="13" borderId="17" xfId="26" applyFont="1" applyFill="1" applyBorder="1" applyAlignment="1">
      <alignment horizontal="center" vertical="center" wrapText="1"/>
    </xf>
    <xf numFmtId="0" fontId="37" fillId="13" borderId="18" xfId="26" applyFont="1" applyFill="1" applyBorder="1" applyAlignment="1">
      <alignment horizontal="center" vertical="center" wrapText="1"/>
    </xf>
    <xf numFmtId="0" fontId="44" fillId="13" borderId="16" xfId="26" applyFont="1" applyFill="1" applyBorder="1" applyAlignment="1">
      <alignment horizontal="center" vertical="center" wrapText="1"/>
    </xf>
    <xf numFmtId="0" fontId="44" fillId="13" borderId="17" xfId="26" applyFont="1" applyFill="1" applyBorder="1" applyAlignment="1">
      <alignment horizontal="center" vertical="center" wrapText="1"/>
    </xf>
    <xf numFmtId="0" fontId="44" fillId="13" borderId="35" xfId="26" applyFont="1" applyFill="1" applyBorder="1" applyAlignment="1">
      <alignment horizontal="center" vertical="center" wrapText="1"/>
    </xf>
    <xf numFmtId="0" fontId="44" fillId="13" borderId="36" xfId="26" applyFont="1" applyFill="1" applyBorder="1" applyAlignment="1">
      <alignment horizontal="center" vertical="center" wrapText="1"/>
    </xf>
    <xf numFmtId="0" fontId="44" fillId="13" borderId="33" xfId="26" applyFont="1" applyFill="1" applyBorder="1" applyAlignment="1">
      <alignment horizontal="center" vertical="center" wrapText="1"/>
    </xf>
    <xf numFmtId="0" fontId="44" fillId="13" borderId="31" xfId="26" applyFont="1" applyFill="1" applyBorder="1" applyAlignment="1">
      <alignment horizontal="center" vertical="center" wrapText="1"/>
    </xf>
    <xf numFmtId="0" fontId="44" fillId="13" borderId="24" xfId="26" applyFont="1" applyFill="1" applyBorder="1" applyAlignment="1">
      <alignment horizontal="center" vertical="center" wrapText="1"/>
    </xf>
    <xf numFmtId="0" fontId="44" fillId="13" borderId="11" xfId="26" applyFont="1" applyFill="1" applyBorder="1" applyAlignment="1">
      <alignment horizontal="center" vertical="center" wrapText="1"/>
    </xf>
    <xf numFmtId="0" fontId="44" fillId="13" borderId="25" xfId="26" applyFont="1" applyFill="1" applyBorder="1" applyAlignment="1">
      <alignment horizontal="center" vertical="center" wrapText="1"/>
    </xf>
    <xf numFmtId="0" fontId="44" fillId="13" borderId="106" xfId="26" applyFont="1" applyFill="1" applyBorder="1" applyAlignment="1">
      <alignment horizontal="center" vertical="center" wrapText="1"/>
    </xf>
    <xf numFmtId="0" fontId="44" fillId="13" borderId="33" xfId="26" applyFont="1" applyFill="1" applyBorder="1" applyAlignment="1">
      <alignment horizontal="center" vertical="center"/>
    </xf>
    <xf numFmtId="0" fontId="44" fillId="13" borderId="31" xfId="26" applyFont="1" applyFill="1" applyBorder="1" applyAlignment="1">
      <alignment horizontal="center" vertical="center"/>
    </xf>
    <xf numFmtId="0" fontId="44" fillId="13" borderId="71" xfId="26" applyFont="1" applyFill="1" applyBorder="1" applyAlignment="1">
      <alignment horizontal="center" vertical="center"/>
    </xf>
    <xf numFmtId="0" fontId="37" fillId="13" borderId="33" xfId="26" applyFont="1" applyFill="1" applyBorder="1" applyAlignment="1">
      <alignment horizontal="center" vertical="center" wrapText="1"/>
    </xf>
    <xf numFmtId="0" fontId="37" fillId="13" borderId="31" xfId="26" applyFont="1" applyFill="1" applyBorder="1" applyAlignment="1">
      <alignment horizontal="center" vertical="center" wrapText="1"/>
    </xf>
    <xf numFmtId="0" fontId="37" fillId="13" borderId="34" xfId="26" applyFont="1" applyFill="1" applyBorder="1" applyAlignment="1">
      <alignment horizontal="center" vertical="center" wrapText="1"/>
    </xf>
    <xf numFmtId="0" fontId="39" fillId="0" borderId="0" xfId="26" applyFont="1" applyAlignment="1">
      <alignment wrapText="1"/>
    </xf>
    <xf numFmtId="0" fontId="36" fillId="0" borderId="0" xfId="26" applyAlignment="1">
      <alignment horizontal="left" vertical="center"/>
    </xf>
    <xf numFmtId="0" fontId="37" fillId="13" borderId="74" xfId="26" applyFont="1" applyFill="1" applyBorder="1" applyAlignment="1">
      <alignment horizontal="center" vertical="center" wrapText="1"/>
    </xf>
    <xf numFmtId="0" fontId="37" fillId="13" borderId="78" xfId="26" applyFont="1" applyFill="1" applyBorder="1" applyAlignment="1">
      <alignment horizontal="center" vertical="center" wrapText="1"/>
    </xf>
    <xf numFmtId="0" fontId="36" fillId="42" borderId="5" xfId="26" applyFill="1" applyBorder="1" applyAlignment="1">
      <alignment horizontal="left" vertical="center" wrapText="1"/>
    </xf>
    <xf numFmtId="0" fontId="68" fillId="44" borderId="4" xfId="0" applyFont="1" applyFill="1" applyBorder="1" applyAlignment="1">
      <alignment horizontal="center"/>
    </xf>
    <xf numFmtId="0" fontId="47" fillId="34" borderId="12" xfId="20" applyFont="1" applyFill="1" applyBorder="1" applyAlignment="1">
      <alignment horizontal="left"/>
    </xf>
    <xf numFmtId="0" fontId="47" fillId="34" borderId="14" xfId="20" applyFont="1" applyFill="1" applyBorder="1" applyAlignment="1">
      <alignment horizontal="left"/>
    </xf>
    <xf numFmtId="0" fontId="47" fillId="36" borderId="12" xfId="20" applyFont="1" applyFill="1" applyBorder="1" applyAlignment="1">
      <alignment horizontal="left"/>
    </xf>
    <xf numFmtId="0" fontId="47" fillId="36" borderId="14" xfId="20" applyFont="1" applyFill="1" applyBorder="1" applyAlignment="1">
      <alignment horizontal="left"/>
    </xf>
    <xf numFmtId="0" fontId="47" fillId="38" borderId="12" xfId="20" applyFont="1" applyFill="1" applyBorder="1" applyAlignment="1">
      <alignment horizontal="left"/>
    </xf>
    <xf numFmtId="0" fontId="47" fillId="38" borderId="14" xfId="20" applyFont="1" applyFill="1" applyBorder="1" applyAlignment="1">
      <alignment horizontal="left"/>
    </xf>
    <xf numFmtId="0" fontId="47" fillId="40" borderId="12" xfId="20" applyFont="1" applyFill="1" applyBorder="1" applyAlignment="1">
      <alignment horizontal="left" vertical="center" wrapText="1"/>
    </xf>
    <xf numFmtId="0" fontId="47" fillId="40" borderId="14" xfId="20" applyFont="1" applyFill="1" applyBorder="1" applyAlignment="1">
      <alignment horizontal="left" vertical="center" wrapText="1"/>
    </xf>
    <xf numFmtId="0" fontId="15" fillId="16" borderId="0" xfId="29" applyFill="1" applyAlignment="1">
      <alignment horizontal="center" vertical="top" wrapText="1"/>
    </xf>
    <xf numFmtId="0" fontId="88" fillId="45" borderId="11" xfId="17" applyFont="1" applyFill="1" applyBorder="1" applyAlignment="1">
      <alignment horizontal="center" vertical="center"/>
    </xf>
    <xf numFmtId="0" fontId="88" fillId="46" borderId="11" xfId="17" applyFont="1" applyFill="1" applyBorder="1" applyAlignment="1">
      <alignment horizontal="center" vertical="center"/>
    </xf>
  </cellXfs>
  <cellStyles count="33">
    <cellStyle name="Calculation" xfId="27" builtinId="22"/>
    <cellStyle name="Comma" xfId="28" builtinId="3"/>
    <cellStyle name="Comma 2" xfId="1" xr:uid="{00000000-0005-0000-0000-000002000000}"/>
    <cellStyle name="Comma 2 2" xfId="14" xr:uid="{00000000-0005-0000-0000-000003000000}"/>
    <cellStyle name="Comma 3" xfId="2" xr:uid="{00000000-0005-0000-0000-000004000000}"/>
    <cellStyle name="Comma 3 2" xfId="15" xr:uid="{00000000-0005-0000-0000-000005000000}"/>
    <cellStyle name="Hyperlink" xfId="5" builtinId="8"/>
    <cellStyle name="Hyperlink 2" xfId="3" xr:uid="{00000000-0005-0000-0000-000007000000}"/>
    <cellStyle name="Hyperlink 2 2" xfId="4" xr:uid="{00000000-0005-0000-0000-000008000000}"/>
    <cellStyle name="Lien hypertexte 2" xfId="6" xr:uid="{00000000-0005-0000-0000-000009000000}"/>
    <cellStyle name="Lien hypertexte_120417_OECD_EXP_2012_mio EURO_NACE 2_ICEDD_test_3" xfId="7" xr:uid="{00000000-0005-0000-0000-00000A000000}"/>
    <cellStyle name="Normal" xfId="0" builtinId="0"/>
    <cellStyle name="Normal 10" xfId="22" xr:uid="{00000000-0005-0000-0000-00000C000000}"/>
    <cellStyle name="Normal 2" xfId="8" xr:uid="{00000000-0005-0000-0000-00000D000000}"/>
    <cellStyle name="Normal 2 2" xfId="9" xr:uid="{00000000-0005-0000-0000-00000E000000}"/>
    <cellStyle name="Normal 2 2 2" xfId="20" xr:uid="{00000000-0005-0000-0000-00000F000000}"/>
    <cellStyle name="Normal 2 3" xfId="16" xr:uid="{00000000-0005-0000-0000-000010000000}"/>
    <cellStyle name="Normal 2 4" xfId="23" xr:uid="{00000000-0005-0000-0000-000011000000}"/>
    <cellStyle name="Normal 3" xfId="10" xr:uid="{00000000-0005-0000-0000-000012000000}"/>
    <cellStyle name="Normal 3 2" xfId="17" xr:uid="{00000000-0005-0000-0000-000013000000}"/>
    <cellStyle name="Normal 4" xfId="11" xr:uid="{00000000-0005-0000-0000-000014000000}"/>
    <cellStyle name="Normal 4 2" xfId="18" xr:uid="{00000000-0005-0000-0000-000015000000}"/>
    <cellStyle name="Normal 5" xfId="13" xr:uid="{00000000-0005-0000-0000-000016000000}"/>
    <cellStyle name="Normal 6" xfId="26" xr:uid="{00000000-0005-0000-0000-000017000000}"/>
    <cellStyle name="Normal 7" xfId="30" xr:uid="{00000000-0005-0000-0000-000018000000}"/>
    <cellStyle name="Normal 9" xfId="21" xr:uid="{00000000-0005-0000-0000-000019000000}"/>
    <cellStyle name="Normal 9 2" xfId="29" xr:uid="{00000000-0005-0000-0000-00001A000000}"/>
    <cellStyle name="Normal 9 2 2" xfId="31" xr:uid="{00000000-0005-0000-0000-00001B000000}"/>
    <cellStyle name="Normal 9 2 3" xfId="32" xr:uid="{00000000-0005-0000-0000-00001C000000}"/>
    <cellStyle name="Normal 9 3" xfId="25" xr:uid="{00000000-0005-0000-0000-00001D000000}"/>
    <cellStyle name="Normal 9 5" xfId="24" xr:uid="{00000000-0005-0000-0000-00001E000000}"/>
    <cellStyle name="Standard 2" xfId="12" xr:uid="{00000000-0005-0000-0000-00001F000000}"/>
    <cellStyle name="Standard 2 2" xfId="19" xr:uid="{00000000-0005-0000-0000-000020000000}"/>
  </cellStyles>
  <dxfs count="0"/>
  <tableStyles count="0" defaultTableStyle="TableStyleMedium9" defaultPivotStyle="PivotStyleLight16"/>
  <colors>
    <mruColors>
      <color rgb="FFCDCDCD"/>
      <color rgb="FFD8F0EF"/>
      <color rgb="FFA6A6A6"/>
      <color rgb="FF262626"/>
      <color rgb="FFBFBFBF"/>
      <color rgb="FFF2F2F2"/>
      <color rgb="FFD7642D"/>
      <color rgb="FFB9C337"/>
      <color rgb="FFB381D9"/>
      <color rgb="FF7030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4718056</xdr:colOff>
      <xdr:row>1</xdr:row>
      <xdr:rowOff>295275</xdr:rowOff>
    </xdr:from>
    <xdr:to>
      <xdr:col>3</xdr:col>
      <xdr:colOff>4889</xdr:colOff>
      <xdr:row>1</xdr:row>
      <xdr:rowOff>642182</xdr:rowOff>
    </xdr:to>
    <xdr:pic>
      <xdr:nvPicPr>
        <xdr:cNvPr id="2" name="Picture 1" descr="estat RGB">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99056" y="466725"/>
          <a:ext cx="2382958" cy="3469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xdr:row>
      <xdr:rowOff>104776</xdr:rowOff>
    </xdr:from>
    <xdr:to>
      <xdr:col>2</xdr:col>
      <xdr:colOff>1628775</xdr:colOff>
      <xdr:row>3</xdr:row>
      <xdr:rowOff>24119</xdr:rowOff>
    </xdr:to>
    <xdr:pic>
      <xdr:nvPicPr>
        <xdr:cNvPr id="3" name="Picture 2">
          <a:extLst>
            <a:ext uri="{FF2B5EF4-FFF2-40B4-BE49-F238E27FC236}">
              <a16:creationId xmlns:a16="http://schemas.microsoft.com/office/drawing/2014/main" id="{00000000-0008-0000-0000-00000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44500" y="269876"/>
          <a:ext cx="1628775" cy="80199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66675</xdr:colOff>
          <xdr:row>1</xdr:row>
          <xdr:rowOff>114300</xdr:rowOff>
        </xdr:from>
        <xdr:to>
          <xdr:col>5</xdr:col>
          <xdr:colOff>1057275</xdr:colOff>
          <xdr:row>1</xdr:row>
          <xdr:rowOff>552450</xdr:rowOff>
        </xdr:to>
        <xdr:sp macro="" textlink="">
          <xdr:nvSpPr>
            <xdr:cNvPr id="25601" name="Button 1" hidden="1">
              <a:extLst>
                <a:ext uri="{63B3BB69-23CF-44E3-9099-C40C66FF867C}">
                  <a14:compatExt spid="_x0000_s25601"/>
                </a:ext>
                <a:ext uri="{FF2B5EF4-FFF2-40B4-BE49-F238E27FC236}">
                  <a16:creationId xmlns:a16="http://schemas.microsoft.com/office/drawing/2014/main" id="{00000000-0008-0000-0900-0000016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Calibri"/>
                  <a:cs typeface="Calibri"/>
                </a:rPr>
                <a:t>Validate questionnaire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1162050</xdr:colOff>
          <xdr:row>1</xdr:row>
          <xdr:rowOff>104775</xdr:rowOff>
        </xdr:from>
        <xdr:to>
          <xdr:col>6</xdr:col>
          <xdr:colOff>219075</xdr:colOff>
          <xdr:row>1</xdr:row>
          <xdr:rowOff>561975</xdr:rowOff>
        </xdr:to>
        <xdr:sp macro="" textlink="">
          <xdr:nvSpPr>
            <xdr:cNvPr id="25602" name="Button 2" hidden="1">
              <a:extLst>
                <a:ext uri="{63B3BB69-23CF-44E3-9099-C40C66FF867C}">
                  <a14:compatExt spid="_x0000_s25602"/>
                </a:ext>
                <a:ext uri="{FF2B5EF4-FFF2-40B4-BE49-F238E27FC236}">
                  <a16:creationId xmlns:a16="http://schemas.microsoft.com/office/drawing/2014/main" id="{00000000-0008-0000-0900-0000026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Calibri"/>
                  <a:cs typeface="Calibri"/>
                </a:rPr>
                <a:t>Restore table color</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161925</xdr:colOff>
          <xdr:row>1</xdr:row>
          <xdr:rowOff>47625</xdr:rowOff>
        </xdr:from>
        <xdr:to>
          <xdr:col>5</xdr:col>
          <xdr:colOff>1114425</xdr:colOff>
          <xdr:row>1</xdr:row>
          <xdr:rowOff>485775</xdr:rowOff>
        </xdr:to>
        <xdr:sp macro="" textlink="">
          <xdr:nvSpPr>
            <xdr:cNvPr id="16388" name="Button 4" hidden="1">
              <a:extLst>
                <a:ext uri="{63B3BB69-23CF-44E3-9099-C40C66FF867C}">
                  <a14:compatExt spid="_x0000_s16388"/>
                </a:ext>
                <a:ext uri="{FF2B5EF4-FFF2-40B4-BE49-F238E27FC236}">
                  <a16:creationId xmlns:a16="http://schemas.microsoft.com/office/drawing/2014/main" id="{00000000-0008-0000-0A00-0000044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Calibri"/>
                  <a:cs typeface="Calibri"/>
                </a:rPr>
                <a:t>Validate questionnaire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1219200</xdr:colOff>
          <xdr:row>1</xdr:row>
          <xdr:rowOff>28575</xdr:rowOff>
        </xdr:from>
        <xdr:to>
          <xdr:col>6</xdr:col>
          <xdr:colOff>514350</xdr:colOff>
          <xdr:row>1</xdr:row>
          <xdr:rowOff>485775</xdr:rowOff>
        </xdr:to>
        <xdr:sp macro="" textlink="">
          <xdr:nvSpPr>
            <xdr:cNvPr id="16389" name="Button 5" hidden="1">
              <a:extLst>
                <a:ext uri="{63B3BB69-23CF-44E3-9099-C40C66FF867C}">
                  <a14:compatExt spid="_x0000_s16389"/>
                </a:ext>
                <a:ext uri="{FF2B5EF4-FFF2-40B4-BE49-F238E27FC236}">
                  <a16:creationId xmlns:a16="http://schemas.microsoft.com/office/drawing/2014/main" id="{00000000-0008-0000-0A00-0000054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Calibri"/>
                  <a:cs typeface="Calibri"/>
                </a:rPr>
                <a:t>Restore table color</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2</xdr:col>
      <xdr:colOff>9524</xdr:colOff>
      <xdr:row>1</xdr:row>
      <xdr:rowOff>34890</xdr:rowOff>
    </xdr:from>
    <xdr:to>
      <xdr:col>2</xdr:col>
      <xdr:colOff>1056495</xdr:colOff>
      <xdr:row>2</xdr:row>
      <xdr:rowOff>85725</xdr:rowOff>
    </xdr:to>
    <xdr:pic>
      <xdr:nvPicPr>
        <xdr:cNvPr id="2" name="Picture 1">
          <a:extLst>
            <a:ext uri="{FF2B5EF4-FFF2-40B4-BE49-F238E27FC236}">
              <a16:creationId xmlns:a16="http://schemas.microsoft.com/office/drawing/2014/main" id="{00000000-0008-0000-01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4" y="120615"/>
          <a:ext cx="1046971" cy="517560"/>
        </a:xfrm>
        <a:prstGeom prst="rect">
          <a:avLst/>
        </a:prstGeom>
      </xdr:spPr>
    </xdr:pic>
    <xdr:clientData/>
  </xdr:twoCellAnchor>
  <xdr:twoCellAnchor editAs="oneCell">
    <xdr:from>
      <xdr:col>4</xdr:col>
      <xdr:colOff>663575</xdr:colOff>
      <xdr:row>1</xdr:row>
      <xdr:rowOff>156379</xdr:rowOff>
    </xdr:from>
    <xdr:to>
      <xdr:col>4</xdr:col>
      <xdr:colOff>3046533</xdr:colOff>
      <xdr:row>1</xdr:row>
      <xdr:rowOff>455652</xdr:rowOff>
    </xdr:to>
    <xdr:pic>
      <xdr:nvPicPr>
        <xdr:cNvPr id="3" name="Picture 2" descr="estat RGB">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378700" y="242104"/>
          <a:ext cx="2382958" cy="2992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1</xdr:row>
      <xdr:rowOff>44416</xdr:rowOff>
    </xdr:from>
    <xdr:to>
      <xdr:col>3</xdr:col>
      <xdr:colOff>60960</xdr:colOff>
      <xdr:row>2</xdr:row>
      <xdr:rowOff>179896</xdr:rowOff>
    </xdr:to>
    <xdr:pic>
      <xdr:nvPicPr>
        <xdr:cNvPr id="2" name="Picture 1">
          <a:extLst>
            <a:ext uri="{FF2B5EF4-FFF2-40B4-BE49-F238E27FC236}">
              <a16:creationId xmlns:a16="http://schemas.microsoft.com/office/drawing/2014/main" id="{00000000-0008-0000-02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0" y="196816"/>
          <a:ext cx="1257300" cy="665070"/>
        </a:xfrm>
        <a:prstGeom prst="rect">
          <a:avLst/>
        </a:prstGeom>
      </xdr:spPr>
    </xdr:pic>
    <xdr:clientData/>
  </xdr:twoCellAnchor>
  <xdr:twoCellAnchor editAs="oneCell">
    <xdr:from>
      <xdr:col>4</xdr:col>
      <xdr:colOff>3990971</xdr:colOff>
      <xdr:row>1</xdr:row>
      <xdr:rowOff>203104</xdr:rowOff>
    </xdr:from>
    <xdr:to>
      <xdr:col>6</xdr:col>
      <xdr:colOff>1704</xdr:colOff>
      <xdr:row>1</xdr:row>
      <xdr:rowOff>500472</xdr:rowOff>
    </xdr:to>
    <xdr:pic>
      <xdr:nvPicPr>
        <xdr:cNvPr id="3" name="Picture 2" descr="estat RGB">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57971" y="365029"/>
          <a:ext cx="2382958" cy="2992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165100</xdr:colOff>
      <xdr:row>97</xdr:row>
      <xdr:rowOff>82550</xdr:rowOff>
    </xdr:from>
    <xdr:to>
      <xdr:col>5</xdr:col>
      <xdr:colOff>1824355</xdr:colOff>
      <xdr:row>124</xdr:row>
      <xdr:rowOff>103505</xdr:rowOff>
    </xdr:to>
    <xdr:pic>
      <xdr:nvPicPr>
        <xdr:cNvPr id="9" name="Picture 8" descr="Diagram&#10;&#10;Description automatically generated">
          <a:extLst>
            <a:ext uri="{FF2B5EF4-FFF2-40B4-BE49-F238E27FC236}">
              <a16:creationId xmlns:a16="http://schemas.microsoft.com/office/drawing/2014/main" id="{00000000-0008-0000-0200-000009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44500" y="27940000"/>
          <a:ext cx="8915400" cy="6362700"/>
        </a:xfrm>
        <a:prstGeom prst="rect">
          <a:avLst/>
        </a:prstGeom>
        <a:ln>
          <a:solidFill>
            <a:sysClr val="windowText" lastClr="000000"/>
          </a:solid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0</xdr:colOff>
      <xdr:row>1</xdr:row>
      <xdr:rowOff>44416</xdr:rowOff>
    </xdr:from>
    <xdr:to>
      <xdr:col>3</xdr:col>
      <xdr:colOff>57150</xdr:colOff>
      <xdr:row>2</xdr:row>
      <xdr:rowOff>176086</xdr:rowOff>
    </xdr:to>
    <xdr:pic>
      <xdr:nvPicPr>
        <xdr:cNvPr id="2" name="Picture 1">
          <a:extLst>
            <a:ext uri="{FF2B5EF4-FFF2-40B4-BE49-F238E27FC236}">
              <a16:creationId xmlns:a16="http://schemas.microsoft.com/office/drawing/2014/main" id="{00000000-0008-0000-03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3200" y="196816"/>
          <a:ext cx="1257300" cy="665070"/>
        </a:xfrm>
        <a:prstGeom prst="rect">
          <a:avLst/>
        </a:prstGeom>
      </xdr:spPr>
    </xdr:pic>
    <xdr:clientData/>
  </xdr:twoCellAnchor>
  <xdr:twoCellAnchor editAs="oneCell">
    <xdr:from>
      <xdr:col>4</xdr:col>
      <xdr:colOff>3994147</xdr:colOff>
      <xdr:row>1</xdr:row>
      <xdr:rowOff>197915</xdr:rowOff>
    </xdr:from>
    <xdr:to>
      <xdr:col>6</xdr:col>
      <xdr:colOff>4880</xdr:colOff>
      <xdr:row>1</xdr:row>
      <xdr:rowOff>497188</xdr:rowOff>
    </xdr:to>
    <xdr:pic>
      <xdr:nvPicPr>
        <xdr:cNvPr id="3" name="Picture 2" descr="estat RGB">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61147" y="359840"/>
          <a:ext cx="2382958" cy="2992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0</xdr:colOff>
      <xdr:row>1</xdr:row>
      <xdr:rowOff>44416</xdr:rowOff>
    </xdr:from>
    <xdr:to>
      <xdr:col>3</xdr:col>
      <xdr:colOff>952500</xdr:colOff>
      <xdr:row>2</xdr:row>
      <xdr:rowOff>176086</xdr:rowOff>
    </xdr:to>
    <xdr:pic>
      <xdr:nvPicPr>
        <xdr:cNvPr id="2" name="Picture 1">
          <a:extLst>
            <a:ext uri="{FF2B5EF4-FFF2-40B4-BE49-F238E27FC236}">
              <a16:creationId xmlns:a16="http://schemas.microsoft.com/office/drawing/2014/main" id="{00000000-0008-0000-04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3200" y="196816"/>
          <a:ext cx="1257300" cy="665070"/>
        </a:xfrm>
        <a:prstGeom prst="rect">
          <a:avLst/>
        </a:prstGeom>
      </xdr:spPr>
    </xdr:pic>
    <xdr:clientData/>
  </xdr:twoCellAnchor>
  <xdr:twoCellAnchor editAs="oneCell">
    <xdr:from>
      <xdr:col>5</xdr:col>
      <xdr:colOff>31749</xdr:colOff>
      <xdr:row>1</xdr:row>
      <xdr:rowOff>142876</xdr:rowOff>
    </xdr:from>
    <xdr:to>
      <xdr:col>6</xdr:col>
      <xdr:colOff>23932</xdr:colOff>
      <xdr:row>1</xdr:row>
      <xdr:rowOff>489774</xdr:rowOff>
    </xdr:to>
    <xdr:pic>
      <xdr:nvPicPr>
        <xdr:cNvPr id="3" name="Picture 2" descr="estat RGB">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375399" y="304801"/>
          <a:ext cx="2382958" cy="3468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0</xdr:colOff>
      <xdr:row>1</xdr:row>
      <xdr:rowOff>44416</xdr:rowOff>
    </xdr:from>
    <xdr:to>
      <xdr:col>3</xdr:col>
      <xdr:colOff>152400</xdr:colOff>
      <xdr:row>2</xdr:row>
      <xdr:rowOff>181801</xdr:rowOff>
    </xdr:to>
    <xdr:pic>
      <xdr:nvPicPr>
        <xdr:cNvPr id="2" name="Picture 1">
          <a:extLst>
            <a:ext uri="{FF2B5EF4-FFF2-40B4-BE49-F238E27FC236}">
              <a16:creationId xmlns:a16="http://schemas.microsoft.com/office/drawing/2014/main" id="{00000000-0008-0000-05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9400" y="196816"/>
          <a:ext cx="1250950" cy="665070"/>
        </a:xfrm>
        <a:prstGeom prst="rect">
          <a:avLst/>
        </a:prstGeom>
      </xdr:spPr>
    </xdr:pic>
    <xdr:clientData/>
  </xdr:twoCellAnchor>
  <xdr:twoCellAnchor editAs="oneCell">
    <xdr:from>
      <xdr:col>6</xdr:col>
      <xdr:colOff>2035180</xdr:colOff>
      <xdr:row>1</xdr:row>
      <xdr:rowOff>183148</xdr:rowOff>
    </xdr:from>
    <xdr:to>
      <xdr:col>7</xdr:col>
      <xdr:colOff>4253</xdr:colOff>
      <xdr:row>1</xdr:row>
      <xdr:rowOff>486231</xdr:rowOff>
    </xdr:to>
    <xdr:pic>
      <xdr:nvPicPr>
        <xdr:cNvPr id="3" name="Picture 2" descr="estat RGB">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159630" y="345073"/>
          <a:ext cx="2382958" cy="2992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146296</xdr:colOff>
      <xdr:row>1</xdr:row>
      <xdr:rowOff>76201</xdr:rowOff>
    </xdr:from>
    <xdr:to>
      <xdr:col>4</xdr:col>
      <xdr:colOff>575742</xdr:colOff>
      <xdr:row>2</xdr:row>
      <xdr:rowOff>190500</xdr:rowOff>
    </xdr:to>
    <xdr:pic>
      <xdr:nvPicPr>
        <xdr:cNvPr id="3" name="Picture 2">
          <a:extLst>
            <a:ext uri="{FF2B5EF4-FFF2-40B4-BE49-F238E27FC236}">
              <a16:creationId xmlns:a16="http://schemas.microsoft.com/office/drawing/2014/main" id="{00000000-0008-0000-0600-00000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9171" y="200026"/>
          <a:ext cx="1082861" cy="600074"/>
        </a:xfrm>
        <a:prstGeom prst="rect">
          <a:avLst/>
        </a:prstGeom>
      </xdr:spPr>
    </xdr:pic>
    <xdr:clientData/>
  </xdr:twoCellAnchor>
  <xdr:twoCellAnchor editAs="oneCell">
    <xdr:from>
      <xdr:col>4</xdr:col>
      <xdr:colOff>6210298</xdr:colOff>
      <xdr:row>1</xdr:row>
      <xdr:rowOff>95250</xdr:rowOff>
    </xdr:from>
    <xdr:to>
      <xdr:col>5</xdr:col>
      <xdr:colOff>742</xdr:colOff>
      <xdr:row>1</xdr:row>
      <xdr:rowOff>453057</xdr:rowOff>
    </xdr:to>
    <xdr:pic>
      <xdr:nvPicPr>
        <xdr:cNvPr id="4" name="Picture 3" descr="estat RGB">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598" y="219075"/>
          <a:ext cx="2515344" cy="3539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247650</xdr:colOff>
          <xdr:row>1</xdr:row>
          <xdr:rowOff>47625</xdr:rowOff>
        </xdr:from>
        <xdr:to>
          <xdr:col>7</xdr:col>
          <xdr:colOff>228600</xdr:colOff>
          <xdr:row>1</xdr:row>
          <xdr:rowOff>514350</xdr:rowOff>
        </xdr:to>
        <xdr:sp macro="" textlink="">
          <xdr:nvSpPr>
            <xdr:cNvPr id="13322" name="formulas" descr="Lock formulas" hidden="1">
              <a:extLst>
                <a:ext uri="{63B3BB69-23CF-44E3-9099-C40C66FF867C}">
                  <a14:compatExt spid="_x0000_s13322"/>
                </a:ext>
                <a:ext uri="{FF2B5EF4-FFF2-40B4-BE49-F238E27FC236}">
                  <a16:creationId xmlns:a16="http://schemas.microsoft.com/office/drawing/2014/main" id="{00000000-0008-0000-0700-00000A3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Calibri"/>
                  <a:cs typeface="Calibri"/>
                </a:rPr>
                <a:t>Unlock formulas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57150</xdr:colOff>
          <xdr:row>1</xdr:row>
          <xdr:rowOff>66675</xdr:rowOff>
        </xdr:from>
        <xdr:to>
          <xdr:col>5</xdr:col>
          <xdr:colOff>971550</xdr:colOff>
          <xdr:row>1</xdr:row>
          <xdr:rowOff>504825</xdr:rowOff>
        </xdr:to>
        <xdr:sp macro="" textlink="">
          <xdr:nvSpPr>
            <xdr:cNvPr id="13324" name="Button 12" hidden="1">
              <a:extLst>
                <a:ext uri="{63B3BB69-23CF-44E3-9099-C40C66FF867C}">
                  <a14:compatExt spid="_x0000_s13324"/>
                </a:ext>
                <a:ext uri="{FF2B5EF4-FFF2-40B4-BE49-F238E27FC236}">
                  <a16:creationId xmlns:a16="http://schemas.microsoft.com/office/drawing/2014/main" id="{00000000-0008-0000-0700-00000C3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Calibri"/>
                  <a:cs typeface="Calibri"/>
                </a:rPr>
                <a:t>Validate questionnaire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1019175</xdr:colOff>
          <xdr:row>1</xdr:row>
          <xdr:rowOff>47625</xdr:rowOff>
        </xdr:from>
        <xdr:to>
          <xdr:col>6</xdr:col>
          <xdr:colOff>171450</xdr:colOff>
          <xdr:row>1</xdr:row>
          <xdr:rowOff>504825</xdr:rowOff>
        </xdr:to>
        <xdr:sp macro="" textlink="">
          <xdr:nvSpPr>
            <xdr:cNvPr id="13325" name="Button 13" hidden="1">
              <a:extLst>
                <a:ext uri="{63B3BB69-23CF-44E3-9099-C40C66FF867C}">
                  <a14:compatExt spid="_x0000_s13325"/>
                </a:ext>
                <a:ext uri="{FF2B5EF4-FFF2-40B4-BE49-F238E27FC236}">
                  <a16:creationId xmlns:a16="http://schemas.microsoft.com/office/drawing/2014/main" id="{00000000-0008-0000-0700-00000D3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Calibri"/>
                  <a:cs typeface="Calibri"/>
                </a:rPr>
                <a:t>Restore table color</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66675</xdr:colOff>
          <xdr:row>1</xdr:row>
          <xdr:rowOff>514350</xdr:rowOff>
        </xdr:from>
        <xdr:to>
          <xdr:col>4</xdr:col>
          <xdr:colOff>1000125</xdr:colOff>
          <xdr:row>1</xdr:row>
          <xdr:rowOff>942975</xdr:rowOff>
        </xdr:to>
        <xdr:sp macro="" textlink="">
          <xdr:nvSpPr>
            <xdr:cNvPr id="14342" name="formulas" descr="Lock formulas" hidden="1">
              <a:extLst>
                <a:ext uri="{63B3BB69-23CF-44E3-9099-C40C66FF867C}">
                  <a14:compatExt spid="_x0000_s14342"/>
                </a:ext>
                <a:ext uri="{FF2B5EF4-FFF2-40B4-BE49-F238E27FC236}">
                  <a16:creationId xmlns:a16="http://schemas.microsoft.com/office/drawing/2014/main" id="{00000000-0008-0000-0800-0000063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Calibri"/>
                  <a:cs typeface="Calibri"/>
                </a:rPr>
                <a:t>Unlock formulas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57150</xdr:colOff>
          <xdr:row>1</xdr:row>
          <xdr:rowOff>57150</xdr:rowOff>
        </xdr:from>
        <xdr:to>
          <xdr:col>4</xdr:col>
          <xdr:colOff>1009650</xdr:colOff>
          <xdr:row>1</xdr:row>
          <xdr:rowOff>495300</xdr:rowOff>
        </xdr:to>
        <xdr:sp macro="" textlink="">
          <xdr:nvSpPr>
            <xdr:cNvPr id="14344" name="Button 8" hidden="1">
              <a:extLst>
                <a:ext uri="{63B3BB69-23CF-44E3-9099-C40C66FF867C}">
                  <a14:compatExt spid="_x0000_s14344"/>
                </a:ext>
                <a:ext uri="{FF2B5EF4-FFF2-40B4-BE49-F238E27FC236}">
                  <a16:creationId xmlns:a16="http://schemas.microsoft.com/office/drawing/2014/main" id="{00000000-0008-0000-0800-0000083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Calibri"/>
                  <a:cs typeface="Calibri"/>
                </a:rPr>
                <a:t>Validate questionnaire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1095375</xdr:colOff>
          <xdr:row>1</xdr:row>
          <xdr:rowOff>38100</xdr:rowOff>
        </xdr:from>
        <xdr:to>
          <xdr:col>5</xdr:col>
          <xdr:colOff>609600</xdr:colOff>
          <xdr:row>1</xdr:row>
          <xdr:rowOff>495300</xdr:rowOff>
        </xdr:to>
        <xdr:sp macro="" textlink="">
          <xdr:nvSpPr>
            <xdr:cNvPr id="14345" name="Button 9" hidden="1">
              <a:extLst>
                <a:ext uri="{63B3BB69-23CF-44E3-9099-C40C66FF867C}">
                  <a14:compatExt spid="_x0000_s14345"/>
                </a:ext>
                <a:ext uri="{FF2B5EF4-FFF2-40B4-BE49-F238E27FC236}">
                  <a16:creationId xmlns:a16="http://schemas.microsoft.com/office/drawing/2014/main" id="{00000000-0008-0000-0800-0000093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Calibri"/>
                  <a:cs typeface="Calibri"/>
                </a:rPr>
                <a:t>Restore table color</a:t>
              </a:r>
            </a:p>
          </xdr:txBody>
        </xdr:sp>
        <xdr:clientData fPrintsWithSheet="0"/>
      </xdr:twoCellAnchor>
    </mc:Choice>
    <mc:Fallback/>
  </mc:AlternateContent>
</xdr:wsDr>
</file>

<file path=xl/theme/theme1.xml><?xml version="1.0" encoding="utf-8"?>
<a:theme xmlns:a="http://schemas.openxmlformats.org/drawingml/2006/main" name="Thème Office">
  <a:themeElements>
    <a:clrScheme name="8 Environment and energy">
      <a:dk1>
        <a:sysClr val="windowText" lastClr="000000"/>
      </a:dk1>
      <a:lt1>
        <a:sysClr val="window" lastClr="FFFFFF"/>
      </a:lt1>
      <a:dk2>
        <a:srgbClr val="1F497D"/>
      </a:dk2>
      <a:lt2>
        <a:srgbClr val="EEECE1"/>
      </a:lt2>
      <a:accent1>
        <a:srgbClr val="00AFAC"/>
      </a:accent1>
      <a:accent2>
        <a:srgbClr val="6A2E91"/>
      </a:accent2>
      <a:accent3>
        <a:srgbClr val="4E72B8"/>
      </a:accent3>
      <a:accent4>
        <a:srgbClr val="E1D921"/>
      </a:accent4>
      <a:accent5>
        <a:srgbClr val="B9D981"/>
      </a:accent5>
      <a:accent6>
        <a:srgbClr val="B7E2E1"/>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0.xml"/><Relationship Id="rId1" Type="http://schemas.openxmlformats.org/officeDocument/2006/relationships/printerSettings" Target="../printerSettings/printerSettings10.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1.xml"/><Relationship Id="rId1" Type="http://schemas.openxmlformats.org/officeDocument/2006/relationships/printerSettings" Target="../printerSettings/printerSettings11.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3" Type="http://schemas.openxmlformats.org/officeDocument/2006/relationships/hyperlink" Target="https://webgate.ec.europa.eu/edamis4" TargetMode="External"/><Relationship Id="rId2" Type="http://schemas.openxmlformats.org/officeDocument/2006/relationships/hyperlink" Target="https://ec.europa.eu/eurostat/web/waste/methodology" TargetMode="External"/><Relationship Id="rId1" Type="http://schemas.openxmlformats.org/officeDocument/2006/relationships/hyperlink" Target="https://webgate.ec.europa.eu/edamis/helpcenter/website/index.htm"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eur-lex.europa.eu/legal-content/EN/TXT/?uri=LEGISSUM:l21207" TargetMode="External"/><Relationship Id="rId1" Type="http://schemas.openxmlformats.org/officeDocument/2006/relationships/hyperlink" Target="https://ec.europa.eu/eurostat/web/waste/methodology"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1">
    <tabColor rgb="FFB9C337"/>
    <pageSetUpPr fitToPage="1"/>
  </sheetPr>
  <dimension ref="B1:D9"/>
  <sheetViews>
    <sheetView zoomScaleNormal="100" workbookViewId="0"/>
  </sheetViews>
  <sheetFormatPr defaultColWidth="9.140625" defaultRowHeight="12.75" x14ac:dyDescent="0.2"/>
  <cols>
    <col min="1" max="1" width="2.5703125" style="55" customWidth="1"/>
    <col min="2" max="2" width="3.140625" style="55" customWidth="1"/>
    <col min="3" max="3" width="106.42578125" style="55" customWidth="1"/>
    <col min="4" max="4" width="3" style="55" customWidth="1"/>
    <col min="5" max="16384" width="9.140625" style="55"/>
  </cols>
  <sheetData>
    <row r="1" spans="2:4" ht="13.5" thickBot="1" x14ac:dyDescent="0.25"/>
    <row r="2" spans="2:4" ht="56.25" customHeight="1" x14ac:dyDescent="0.2">
      <c r="B2" s="172"/>
      <c r="C2" s="173"/>
      <c r="D2" s="174"/>
    </row>
    <row r="3" spans="2:4" ht="13.5" customHeight="1" x14ac:dyDescent="0.2">
      <c r="B3" s="175"/>
      <c r="C3" s="176" t="str">
        <f>UPPER(Lists!K3)</f>
        <v>STATISTICAL OFFICE OF THE EUROPEAN UNION</v>
      </c>
      <c r="D3" s="177"/>
    </row>
    <row r="4" spans="2:4" ht="17.45" customHeight="1" x14ac:dyDescent="0.25">
      <c r="B4" s="175"/>
      <c r="C4" s="178"/>
      <c r="D4" s="177"/>
    </row>
    <row r="5" spans="2:4" ht="36.75" customHeight="1" thickBot="1" x14ac:dyDescent="0.25">
      <c r="B5" s="175"/>
      <c r="C5" s="179" t="str">
        <f>Lists!K4</f>
        <v>Directorate E: Sectoral and regional statistics</v>
      </c>
      <c r="D5" s="177"/>
    </row>
    <row r="6" spans="2:4" ht="26.25" customHeight="1" x14ac:dyDescent="0.2">
      <c r="B6" s="175"/>
      <c r="C6" s="180" t="str">
        <f>Lists!K5</f>
        <v>Unit E-2: Environmental statistics and accounts; sustainable development</v>
      </c>
      <c r="D6" s="177"/>
    </row>
    <row r="7" spans="2:4" ht="125.25" customHeight="1" x14ac:dyDescent="0.2">
      <c r="B7" s="175"/>
      <c r="C7" s="181" t="str">
        <f>UPPER(Lists!K7)</f>
        <v>ANNUAL REPORTING OF PACKAGING AND PACKAGING WASTE</v>
      </c>
      <c r="D7" s="177"/>
    </row>
    <row r="8" spans="2:4" ht="39" customHeight="1" thickBot="1" x14ac:dyDescent="0.25">
      <c r="B8" s="175"/>
      <c r="C8" s="179" t="str">
        <f>CONCATENATE(Lists!K8," DATA COLLECTION")</f>
        <v>2024 DATA COLLECTION</v>
      </c>
      <c r="D8" s="177"/>
    </row>
    <row r="9" spans="2:4" ht="56.25" customHeight="1" thickBot="1" x14ac:dyDescent="0.25">
      <c r="B9" s="182"/>
      <c r="C9" s="183" t="str">
        <f>CONCATENATE("Launching date: ",Lists!K9)</f>
        <v>Launching date: 23 May 2024</v>
      </c>
      <c r="D9" s="184"/>
    </row>
  </sheetData>
  <sheetProtection algorithmName="SHA-512" hashValue="IMX3u0FckpnMJYhL/psUmPL0LTQ6Hon3A+nsKJbi2Jc2ruuu0mBER2cgwx47l0Wz07uUrqUgXHZFKLwK5qur+A==" saltValue="f0SCA/t0EtCy+rm18EMLAQ==" spinCount="100000" sheet="1" objects="1" scenarios="1" selectLockedCells="1" selectUnlockedCells="1"/>
  <pageMargins left="0.7" right="0.7" top="0.75" bottom="0.75" header="0.3" footer="0.3"/>
  <pageSetup paperSize="9" fitToHeight="0" orientation="landscape" verticalDpi="0" r:id="rId1"/>
  <headerFooter>
    <oddFooter>&amp;L&amp;F&amp;CPage &amp;P of &amp;N&amp;R&amp;A</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41AFAA"/>
    <pageSetUpPr fitToPage="1"/>
  </sheetPr>
  <dimension ref="A1:J25"/>
  <sheetViews>
    <sheetView topLeftCell="E1" workbookViewId="0">
      <selection activeCell="G9" sqref="G9"/>
    </sheetView>
  </sheetViews>
  <sheetFormatPr defaultColWidth="9.140625" defaultRowHeight="12.75" x14ac:dyDescent="0.2"/>
  <cols>
    <col min="1" max="1" width="9.42578125" style="3" hidden="1" customWidth="1"/>
    <col min="2" max="2" width="12" style="3" hidden="1" customWidth="1"/>
    <col min="3" max="3" width="3.140625" style="3" hidden="1" customWidth="1"/>
    <col min="4" max="4" width="2.42578125" style="3" hidden="1" customWidth="1"/>
    <col min="5" max="5" width="3.42578125" style="3" customWidth="1"/>
    <col min="6" max="6" width="27.42578125" style="3" customWidth="1"/>
    <col min="7" max="10" width="25.7109375" style="3" customWidth="1"/>
    <col min="11" max="16384" width="9.140625" style="3"/>
  </cols>
  <sheetData>
    <row r="1" spans="1:10" ht="13.5" thickBot="1" x14ac:dyDescent="0.25"/>
    <row r="2" spans="1:10" ht="56.1" customHeight="1" thickTop="1" x14ac:dyDescent="0.2">
      <c r="F2" s="262"/>
      <c r="G2" s="582" t="s">
        <v>161</v>
      </c>
      <c r="H2" s="582"/>
      <c r="I2" s="582"/>
      <c r="J2" s="583"/>
    </row>
    <row r="3" spans="1:10" ht="24.95" customHeight="1" x14ac:dyDescent="0.2">
      <c r="F3" s="135" t="s">
        <v>146</v>
      </c>
      <c r="G3" s="13" t="str">
        <f>'GETTING STARTED'!G9</f>
        <v>LU</v>
      </c>
      <c r="H3" s="13" t="str">
        <f>IF('GETTING STARTED'!E9="","",'GETTING STARTED'!E9)</f>
        <v>Luxembourg</v>
      </c>
      <c r="I3" s="13"/>
      <c r="J3" s="136"/>
    </row>
    <row r="4" spans="1:10" ht="24.6" customHeight="1" thickBot="1" x14ac:dyDescent="0.25">
      <c r="F4" s="121" t="s">
        <v>160</v>
      </c>
      <c r="G4" s="17">
        <f>IF('GETTING STARTED'!E10="","",'GETTING STARTED'!E10)</f>
        <v>2022</v>
      </c>
      <c r="H4" s="14"/>
      <c r="I4" s="14"/>
      <c r="J4" s="137"/>
    </row>
    <row r="5" spans="1:10" ht="27.6" hidden="1" customHeight="1" x14ac:dyDescent="0.2">
      <c r="F5" s="138" t="s">
        <v>195</v>
      </c>
      <c r="G5" s="34" t="s">
        <v>213</v>
      </c>
      <c r="H5" s="34" t="s">
        <v>213</v>
      </c>
      <c r="I5" s="34" t="s">
        <v>213</v>
      </c>
      <c r="J5" s="139" t="s">
        <v>213</v>
      </c>
    </row>
    <row r="6" spans="1:10" ht="29.1" hidden="1" customHeight="1" thickBot="1" x14ac:dyDescent="0.25">
      <c r="F6" s="138" t="s">
        <v>196</v>
      </c>
      <c r="G6" s="34">
        <f>$G$4 -3</f>
        <v>2019</v>
      </c>
      <c r="H6" s="34">
        <f>$G$4 -2</f>
        <v>2020</v>
      </c>
      <c r="I6" s="34">
        <f>$G$4 -1</f>
        <v>2021</v>
      </c>
      <c r="J6" s="139">
        <f>G4</f>
        <v>2022</v>
      </c>
    </row>
    <row r="7" spans="1:10" x14ac:dyDescent="0.2">
      <c r="F7" s="140">
        <v>1</v>
      </c>
      <c r="G7" s="18">
        <v>2</v>
      </c>
      <c r="H7" s="18">
        <v>3</v>
      </c>
      <c r="I7" s="18">
        <v>4</v>
      </c>
      <c r="J7" s="141">
        <v>5</v>
      </c>
    </row>
    <row r="8" spans="1:10" ht="42.75" customHeight="1" x14ac:dyDescent="0.2">
      <c r="A8" s="24" t="s">
        <v>175</v>
      </c>
      <c r="B8" s="24" t="s">
        <v>185</v>
      </c>
      <c r="C8" s="24"/>
      <c r="D8" s="24"/>
      <c r="E8" s="24"/>
      <c r="F8" s="142" t="s">
        <v>122</v>
      </c>
      <c r="G8" s="476" t="str">
        <f>CONCATENATE("Share of reusable sales packaging in all sales packaging year ",$G$4-3," (%)")</f>
        <v>Share of reusable sales packaging in all sales packaging year 2019 (%)</v>
      </c>
      <c r="H8" s="476" t="str">
        <f>CONCATENATE("Share of reusable sales packaging in all sales packaging year ", $G$4 -2," (%)")</f>
        <v>Share of reusable sales packaging in all sales packaging year 2020 (%)</v>
      </c>
      <c r="I8" s="476" t="str">
        <f>CONCATENATE("Share of reusable sales packaging in all sales packaging year ", $G$4 -1," (%)")</f>
        <v>Share of reusable sales packaging in all sales packaging year 2021 (%)</v>
      </c>
      <c r="J8" s="143" t="str">
        <f>CONCATENATE("Average share of reusable sales packaging in the three years preceding year ", G4)</f>
        <v>Average share of reusable sales packaging in the three years preceding year 2022</v>
      </c>
    </row>
    <row r="9" spans="1:10" ht="24" customHeight="1" x14ac:dyDescent="0.2">
      <c r="A9" s="34" t="s">
        <v>205</v>
      </c>
      <c r="B9" s="35" t="s">
        <v>176</v>
      </c>
      <c r="C9" s="35"/>
      <c r="D9" s="35"/>
      <c r="E9" s="35"/>
      <c r="F9" s="144" t="s">
        <v>109</v>
      </c>
      <c r="G9" s="298"/>
      <c r="H9" s="298"/>
      <c r="I9" s="298"/>
      <c r="J9" s="403" t="str">
        <f>IF(G9+H9+I9=0, "",AVERAGE(G9,H9,I9))</f>
        <v/>
      </c>
    </row>
    <row r="10" spans="1:10" ht="24" customHeight="1" x14ac:dyDescent="0.2">
      <c r="A10" s="34" t="s">
        <v>205</v>
      </c>
      <c r="B10" s="35" t="s">
        <v>177</v>
      </c>
      <c r="C10" s="35"/>
      <c r="D10" s="35"/>
      <c r="E10" s="35"/>
      <c r="F10" s="144" t="s">
        <v>110</v>
      </c>
      <c r="G10" s="298"/>
      <c r="H10" s="298"/>
      <c r="I10" s="298"/>
      <c r="J10" s="403" t="str">
        <f t="shared" ref="J10:J15" si="0">IF(G10+H10+I10=0, "",AVERAGE(G10,H10,I10))</f>
        <v/>
      </c>
    </row>
    <row r="11" spans="1:10" ht="24" customHeight="1" x14ac:dyDescent="0.2">
      <c r="A11" s="34" t="s">
        <v>205</v>
      </c>
      <c r="B11" s="35" t="s">
        <v>179</v>
      </c>
      <c r="C11" s="35"/>
      <c r="D11" s="35"/>
      <c r="E11" s="35"/>
      <c r="F11" s="144" t="s">
        <v>111</v>
      </c>
      <c r="G11" s="298"/>
      <c r="H11" s="298"/>
      <c r="I11" s="298"/>
      <c r="J11" s="403" t="str">
        <f t="shared" si="0"/>
        <v/>
      </c>
    </row>
    <row r="12" spans="1:10" ht="24" customHeight="1" x14ac:dyDescent="0.2">
      <c r="A12" s="34" t="s">
        <v>205</v>
      </c>
      <c r="B12" s="35" t="s">
        <v>180</v>
      </c>
      <c r="C12" s="35"/>
      <c r="D12" s="35"/>
      <c r="E12" s="35"/>
      <c r="F12" s="144" t="s">
        <v>112</v>
      </c>
      <c r="G12" s="298"/>
      <c r="H12" s="298"/>
      <c r="I12" s="298"/>
      <c r="J12" s="403" t="str">
        <f t="shared" si="0"/>
        <v/>
      </c>
    </row>
    <row r="13" spans="1:10" ht="24" customHeight="1" x14ac:dyDescent="0.2">
      <c r="A13" s="34" t="s">
        <v>205</v>
      </c>
      <c r="B13" s="35" t="s">
        <v>181</v>
      </c>
      <c r="C13" s="35"/>
      <c r="D13" s="35"/>
      <c r="E13" s="35"/>
      <c r="F13" s="144" t="s">
        <v>113</v>
      </c>
      <c r="G13" s="298"/>
      <c r="H13" s="298"/>
      <c r="I13" s="298"/>
      <c r="J13" s="403" t="str">
        <f t="shared" si="0"/>
        <v/>
      </c>
    </row>
    <row r="14" spans="1:10" ht="24" customHeight="1" x14ac:dyDescent="0.2">
      <c r="A14" s="34" t="s">
        <v>205</v>
      </c>
      <c r="B14" s="35" t="s">
        <v>182</v>
      </c>
      <c r="C14" s="35"/>
      <c r="D14" s="35"/>
      <c r="E14" s="35"/>
      <c r="F14" s="144" t="s">
        <v>114</v>
      </c>
      <c r="G14" s="298"/>
      <c r="H14" s="298"/>
      <c r="I14" s="298"/>
      <c r="J14" s="403" t="str">
        <f t="shared" si="0"/>
        <v/>
      </c>
    </row>
    <row r="15" spans="1:10" ht="24" customHeight="1" thickBot="1" x14ac:dyDescent="0.25">
      <c r="A15" s="34" t="s">
        <v>205</v>
      </c>
      <c r="B15" s="35" t="s">
        <v>184</v>
      </c>
      <c r="C15" s="35"/>
      <c r="D15" s="35"/>
      <c r="E15" s="35"/>
      <c r="F15" s="145" t="s">
        <v>121</v>
      </c>
      <c r="G15" s="299"/>
      <c r="H15" s="299"/>
      <c r="I15" s="299"/>
      <c r="J15" s="404" t="str">
        <f t="shared" si="0"/>
        <v/>
      </c>
    </row>
    <row r="16" spans="1:10" ht="11.25" customHeight="1" thickTop="1" x14ac:dyDescent="0.2"/>
    <row r="17" spans="6:10" s="1" customFormat="1" x14ac:dyDescent="0.2">
      <c r="F17" s="2" t="s">
        <v>116</v>
      </c>
      <c r="G17" s="2"/>
      <c r="H17" s="2"/>
    </row>
    <row r="18" spans="6:10" s="1" customFormat="1" ht="67.5" customHeight="1" x14ac:dyDescent="0.2">
      <c r="F18" s="587" t="s">
        <v>541</v>
      </c>
      <c r="G18" s="587"/>
      <c r="H18" s="587"/>
      <c r="I18" s="587"/>
      <c r="J18" s="587"/>
    </row>
    <row r="19" spans="6:10" s="1" customFormat="1" ht="33" customHeight="1" x14ac:dyDescent="0.2">
      <c r="F19" s="584" t="s">
        <v>536</v>
      </c>
      <c r="G19" s="584"/>
      <c r="H19" s="584"/>
      <c r="I19" s="584"/>
      <c r="J19" s="584"/>
    </row>
    <row r="20" spans="6:10" s="1" customFormat="1" ht="8.25" customHeight="1" x14ac:dyDescent="0.2">
      <c r="G20" s="2"/>
      <c r="H20" s="2"/>
    </row>
    <row r="21" spans="6:10" s="1" customFormat="1" x14ac:dyDescent="0.2">
      <c r="F21" s="2" t="s">
        <v>117</v>
      </c>
      <c r="G21" s="2"/>
      <c r="H21" s="2"/>
    </row>
    <row r="22" spans="6:10" s="1" customFormat="1" ht="12.95" customHeight="1" x14ac:dyDescent="0.2">
      <c r="F22" s="557" t="s">
        <v>539</v>
      </c>
      <c r="G22" s="558"/>
      <c r="H22" s="558"/>
      <c r="I22" s="558"/>
      <c r="J22" s="559"/>
    </row>
    <row r="23" spans="6:10" s="1" customFormat="1" ht="14.25" customHeight="1" x14ac:dyDescent="0.2">
      <c r="F23" s="576" t="s">
        <v>540</v>
      </c>
      <c r="G23" s="577"/>
      <c r="H23" s="577"/>
      <c r="I23" s="577"/>
      <c r="J23" s="578"/>
    </row>
    <row r="24" spans="6:10" ht="9.75" customHeight="1" x14ac:dyDescent="0.2"/>
    <row r="25" spans="6:10" ht="18" customHeight="1" x14ac:dyDescent="0.2">
      <c r="F25" s="560" t="s">
        <v>220</v>
      </c>
      <c r="G25" s="560"/>
      <c r="H25" s="560"/>
      <c r="I25" s="560"/>
      <c r="J25" s="560"/>
    </row>
  </sheetData>
  <sheetProtection algorithmName="SHA-512" hashValue="4/06rKYo0dLjFpp1ePvzslrQjcJxS8UYPnheRaxz6CUOICZx68T2Zp0FjbhX5cR8YUincBfQq0Qp4ffFzMvCFA==" saltValue="WY/4YcGbWPsyugrhG1svOA==" spinCount="100000" sheet="1" objects="1" scenarios="1"/>
  <mergeCells count="6">
    <mergeCell ref="F25:J25"/>
    <mergeCell ref="F18:J18"/>
    <mergeCell ref="G2:J2"/>
    <mergeCell ref="F19:J19"/>
    <mergeCell ref="F22:J22"/>
    <mergeCell ref="F23:J23"/>
  </mergeCells>
  <dataValidations count="1">
    <dataValidation type="decimal" allowBlank="1" showInputMessage="1" showErrorMessage="1" sqref="G9:I15" xr:uid="{00000000-0002-0000-0900-000000000000}">
      <formula1>0</formula1>
      <formula2>9999999999</formula2>
    </dataValidation>
  </dataValidations>
  <pageMargins left="0.62992125984251968" right="0.62992125984251968" top="0.74803149606299213" bottom="0.74803149606299213" header="0.31496062992125984" footer="0.31496062992125984"/>
  <pageSetup paperSize="9" scale="89" orientation="landscape" r:id="rId1"/>
  <headerFooter>
    <oddFooter>&amp;L&amp;F&amp;CPage &amp;P of &amp;N&amp;R&amp;A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5601" r:id="rId4" name="Button 1">
              <controlPr defaultSize="0" print="0" autoFill="0" autoPict="0" macro="[0]!MainBody">
                <anchor moveWithCells="1" sizeWithCells="1">
                  <from>
                    <xdr:col>5</xdr:col>
                    <xdr:colOff>66675</xdr:colOff>
                    <xdr:row>1</xdr:row>
                    <xdr:rowOff>114300</xdr:rowOff>
                  </from>
                  <to>
                    <xdr:col>5</xdr:col>
                    <xdr:colOff>1057275</xdr:colOff>
                    <xdr:row>1</xdr:row>
                    <xdr:rowOff>552450</xdr:rowOff>
                  </to>
                </anchor>
              </controlPr>
            </control>
          </mc:Choice>
        </mc:AlternateContent>
        <mc:AlternateContent xmlns:mc="http://schemas.openxmlformats.org/markup-compatibility/2006">
          <mc:Choice Requires="x14">
            <control shapeId="25602" r:id="rId5" name="Button 2">
              <controlPr defaultSize="0" print="0" autoFill="0" autoPict="0" macro="[0]!RestoreColours">
                <anchor moveWithCells="1" sizeWithCells="1">
                  <from>
                    <xdr:col>5</xdr:col>
                    <xdr:colOff>1162050</xdr:colOff>
                    <xdr:row>1</xdr:row>
                    <xdr:rowOff>104775</xdr:rowOff>
                  </from>
                  <to>
                    <xdr:col>6</xdr:col>
                    <xdr:colOff>219075</xdr:colOff>
                    <xdr:row>1</xdr:row>
                    <xdr:rowOff>561975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tabColor rgb="FF41AFAA"/>
    <pageSetUpPr fitToPage="1"/>
  </sheetPr>
  <dimension ref="A1:AT32"/>
  <sheetViews>
    <sheetView zoomScaleNormal="100" workbookViewId="0">
      <pane xSplit="6" ySplit="10" topLeftCell="G11" activePane="bottomRight" state="frozen"/>
      <selection pane="topRight" activeCell="G1" sqref="G1"/>
      <selection pane="bottomLeft" activeCell="A11" sqref="A11"/>
      <selection pane="bottomRight" activeCell="O18" sqref="O18"/>
    </sheetView>
  </sheetViews>
  <sheetFormatPr defaultColWidth="9.140625" defaultRowHeight="12.75" x14ac:dyDescent="0.2"/>
  <cols>
    <col min="1" max="3" width="0.28515625" style="3" customWidth="1"/>
    <col min="4" max="4" width="6.5703125" style="3" hidden="1" customWidth="1"/>
    <col min="5" max="5" width="2.42578125" style="3" customWidth="1"/>
    <col min="6" max="6" width="23" style="3" customWidth="1"/>
    <col min="7" max="7" width="9.85546875" style="3" customWidth="1"/>
    <col min="8" max="8" width="3.5703125" style="3" customWidth="1"/>
    <col min="9" max="9" width="2.85546875" style="3" customWidth="1"/>
    <col min="10" max="11" width="9.5703125" style="3" customWidth="1"/>
    <col min="12" max="12" width="3.5703125" style="3" customWidth="1"/>
    <col min="13" max="13" width="2.85546875" style="3" customWidth="1"/>
    <col min="14" max="15" width="9.5703125" style="3" customWidth="1"/>
    <col min="16" max="16" width="3.5703125" style="3" customWidth="1"/>
    <col min="17" max="17" width="2.85546875" style="3" customWidth="1"/>
    <col min="18" max="19" width="9.5703125" style="3" customWidth="1"/>
    <col min="20" max="20" width="3.5703125" style="3" customWidth="1"/>
    <col min="21" max="21" width="2.85546875" style="3" customWidth="1"/>
    <col min="22" max="23" width="9.5703125" style="3" customWidth="1"/>
    <col min="24" max="24" width="3.5703125" style="3" customWidth="1"/>
    <col min="25" max="25" width="2.85546875" style="3" customWidth="1"/>
    <col min="26" max="27" width="9.5703125" style="3" customWidth="1"/>
    <col min="28" max="28" width="3.5703125" style="3" customWidth="1"/>
    <col min="29" max="29" width="2.85546875" style="3" customWidth="1"/>
    <col min="30" max="31" width="9.5703125" style="3" customWidth="1"/>
    <col min="32" max="32" width="3.5703125" style="3" customWidth="1"/>
    <col min="33" max="33" width="2.85546875" style="3" customWidth="1"/>
    <col min="34" max="35" width="9.5703125" style="3" customWidth="1"/>
    <col min="36" max="36" width="3.5703125" style="3" customWidth="1"/>
    <col min="37" max="37" width="2.85546875" style="3" customWidth="1"/>
    <col min="38" max="39" width="9.5703125" style="3" customWidth="1"/>
    <col min="40" max="40" width="3.5703125" style="3" customWidth="1"/>
    <col min="41" max="41" width="2.85546875" style="3" customWidth="1"/>
    <col min="42" max="43" width="9.5703125" style="3" customWidth="1"/>
    <col min="44" max="44" width="3.5703125" style="3" customWidth="1"/>
    <col min="45" max="45" width="2.85546875" style="3" customWidth="1"/>
    <col min="46" max="46" width="9.5703125" style="3" customWidth="1"/>
    <col min="47" max="16384" width="9.140625" style="3"/>
  </cols>
  <sheetData>
    <row r="1" spans="2:46" ht="13.5" thickBot="1" x14ac:dyDescent="0.25"/>
    <row r="2" spans="2:46" ht="44.1" customHeight="1" thickTop="1" x14ac:dyDescent="0.2">
      <c r="F2" s="588" t="s">
        <v>167</v>
      </c>
      <c r="G2" s="582"/>
      <c r="H2" s="582"/>
      <c r="I2" s="582"/>
      <c r="J2" s="582"/>
      <c r="K2" s="582"/>
      <c r="L2" s="582"/>
      <c r="M2" s="582"/>
      <c r="N2" s="582"/>
      <c r="O2" s="582"/>
      <c r="P2" s="582"/>
      <c r="Q2" s="582"/>
      <c r="R2" s="582"/>
      <c r="S2" s="582"/>
      <c r="T2" s="582"/>
      <c r="U2" s="582"/>
      <c r="V2" s="582"/>
      <c r="W2" s="582"/>
      <c r="X2" s="582"/>
      <c r="Y2" s="582"/>
      <c r="Z2" s="582"/>
      <c r="AA2" s="582"/>
      <c r="AB2" s="582"/>
      <c r="AC2" s="582"/>
      <c r="AD2" s="582"/>
      <c r="AE2" s="582"/>
      <c r="AF2" s="582"/>
      <c r="AG2" s="582"/>
      <c r="AH2" s="582"/>
      <c r="AI2" s="582"/>
      <c r="AJ2" s="582"/>
      <c r="AK2" s="582"/>
      <c r="AL2" s="582"/>
      <c r="AM2" s="582"/>
      <c r="AN2" s="582"/>
      <c r="AO2" s="582"/>
      <c r="AP2" s="582"/>
      <c r="AQ2" s="582"/>
      <c r="AR2" s="582"/>
      <c r="AS2" s="582"/>
      <c r="AT2" s="583"/>
    </row>
    <row r="3" spans="2:46" ht="24.95" customHeight="1" x14ac:dyDescent="0.2">
      <c r="F3" s="128" t="s">
        <v>146</v>
      </c>
      <c r="G3" s="254" t="str">
        <f>'GETTING STARTED'!G9</f>
        <v>LU</v>
      </c>
      <c r="H3" s="50" t="str">
        <f>IF('GETTING STARTED'!E9="","",'GETTING STARTED'!E9)</f>
        <v>Luxembourg</v>
      </c>
      <c r="I3" s="71"/>
      <c r="J3" s="62"/>
      <c r="K3" s="64"/>
      <c r="L3" s="50"/>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146"/>
    </row>
    <row r="4" spans="2:46" ht="24" customHeight="1" thickBot="1" x14ac:dyDescent="0.25">
      <c r="F4" s="130" t="s">
        <v>160</v>
      </c>
      <c r="G4" s="253">
        <f>IF('GETTING STARTED'!E10="","",'GETTING STARTED'!E10)</f>
        <v>2022</v>
      </c>
      <c r="H4" s="14"/>
      <c r="I4" s="19"/>
      <c r="J4" s="19"/>
      <c r="K4" s="14"/>
      <c r="L4" s="14"/>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47"/>
    </row>
    <row r="5" spans="2:46" ht="16.5" hidden="1" customHeight="1" x14ac:dyDescent="0.2">
      <c r="F5" s="148" t="s">
        <v>197</v>
      </c>
      <c r="G5" s="67" t="s">
        <v>174</v>
      </c>
      <c r="H5" s="67"/>
      <c r="I5" s="68"/>
      <c r="J5" s="68"/>
      <c r="K5" s="67" t="s">
        <v>198</v>
      </c>
      <c r="L5" s="67"/>
      <c r="M5" s="68"/>
      <c r="N5" s="68"/>
      <c r="O5" s="67" t="s">
        <v>174</v>
      </c>
      <c r="P5" s="68"/>
      <c r="Q5" s="68"/>
      <c r="R5" s="68"/>
      <c r="S5" s="67" t="s">
        <v>198</v>
      </c>
      <c r="T5" s="68"/>
      <c r="U5" s="68"/>
      <c r="V5" s="68"/>
      <c r="W5" s="67" t="s">
        <v>174</v>
      </c>
      <c r="X5" s="68"/>
      <c r="Y5" s="68"/>
      <c r="Z5" s="68"/>
      <c r="AA5" s="67" t="s">
        <v>174</v>
      </c>
      <c r="AB5" s="68"/>
      <c r="AC5" s="68"/>
      <c r="AD5" s="68"/>
      <c r="AE5" s="67" t="s">
        <v>174</v>
      </c>
      <c r="AF5" s="68"/>
      <c r="AG5" s="68"/>
      <c r="AH5" s="68"/>
      <c r="AI5" s="67" t="s">
        <v>198</v>
      </c>
      <c r="AJ5" s="68"/>
      <c r="AK5" s="68"/>
      <c r="AL5" s="68"/>
      <c r="AM5" s="67" t="s">
        <v>174</v>
      </c>
      <c r="AN5" s="68"/>
      <c r="AO5" s="68"/>
      <c r="AP5" s="68"/>
      <c r="AQ5" s="67" t="s">
        <v>198</v>
      </c>
      <c r="AR5" s="68"/>
      <c r="AS5" s="69"/>
      <c r="AT5" s="149"/>
    </row>
    <row r="6" spans="2:46" ht="15.6" hidden="1" customHeight="1" thickBot="1" x14ac:dyDescent="0.25">
      <c r="F6" s="150" t="s">
        <v>206</v>
      </c>
      <c r="G6" s="39" t="s">
        <v>210</v>
      </c>
      <c r="H6" s="38"/>
      <c r="I6" s="39"/>
      <c r="J6" s="39"/>
      <c r="K6" s="39" t="s">
        <v>210</v>
      </c>
      <c r="L6" s="38"/>
      <c r="M6" s="39"/>
      <c r="N6" s="39"/>
      <c r="O6" s="39" t="s">
        <v>211</v>
      </c>
      <c r="P6" s="39"/>
      <c r="Q6" s="39"/>
      <c r="R6" s="39"/>
      <c r="S6" s="39" t="s">
        <v>211</v>
      </c>
      <c r="T6" s="39"/>
      <c r="U6" s="39"/>
      <c r="V6" s="39"/>
      <c r="W6" s="39" t="s">
        <v>212</v>
      </c>
      <c r="X6" s="39"/>
      <c r="Y6" s="39"/>
      <c r="Z6" s="39"/>
      <c r="AA6" s="39" t="s">
        <v>213</v>
      </c>
      <c r="AB6" s="39"/>
      <c r="AC6" s="39"/>
      <c r="AD6" s="39"/>
      <c r="AE6" s="39" t="s">
        <v>214</v>
      </c>
      <c r="AF6" s="39"/>
      <c r="AG6" s="39"/>
      <c r="AH6" s="39"/>
      <c r="AI6" s="39" t="s">
        <v>214</v>
      </c>
      <c r="AJ6" s="39"/>
      <c r="AK6" s="39"/>
      <c r="AL6" s="39"/>
      <c r="AM6" s="39" t="s">
        <v>215</v>
      </c>
      <c r="AN6" s="39"/>
      <c r="AO6" s="39"/>
      <c r="AP6" s="39"/>
      <c r="AQ6" s="39" t="s">
        <v>215</v>
      </c>
      <c r="AR6" s="39"/>
      <c r="AS6" s="65"/>
      <c r="AT6" s="149"/>
    </row>
    <row r="7" spans="2:46" ht="13.5" thickBot="1" x14ac:dyDescent="0.25">
      <c r="F7" s="151">
        <v>1</v>
      </c>
      <c r="G7" s="66">
        <v>2</v>
      </c>
      <c r="H7" s="21"/>
      <c r="I7" s="63"/>
      <c r="J7" s="22"/>
      <c r="K7" s="20">
        <v>3</v>
      </c>
      <c r="L7" s="21"/>
      <c r="M7" s="63"/>
      <c r="N7" s="22"/>
      <c r="O7" s="20">
        <v>4</v>
      </c>
      <c r="P7" s="21"/>
      <c r="Q7" s="63"/>
      <c r="R7" s="22"/>
      <c r="S7" s="20">
        <v>5</v>
      </c>
      <c r="T7" s="21"/>
      <c r="U7" s="63"/>
      <c r="V7" s="22"/>
      <c r="W7" s="20">
        <v>6</v>
      </c>
      <c r="X7" s="21"/>
      <c r="Y7" s="63"/>
      <c r="Z7" s="22"/>
      <c r="AA7" s="20">
        <v>7</v>
      </c>
      <c r="AB7" s="21"/>
      <c r="AC7" s="63"/>
      <c r="AD7" s="22"/>
      <c r="AE7" s="20">
        <v>8</v>
      </c>
      <c r="AF7" s="21"/>
      <c r="AG7" s="63"/>
      <c r="AH7" s="22"/>
      <c r="AI7" s="20">
        <v>9</v>
      </c>
      <c r="AJ7" s="21"/>
      <c r="AK7" s="63"/>
      <c r="AL7" s="22"/>
      <c r="AM7" s="20">
        <v>10</v>
      </c>
      <c r="AN7" s="21"/>
      <c r="AO7" s="63"/>
      <c r="AP7" s="22"/>
      <c r="AQ7" s="20">
        <v>11</v>
      </c>
      <c r="AR7" s="21"/>
      <c r="AS7" s="23"/>
      <c r="AT7" s="152"/>
    </row>
    <row r="8" spans="2:46" ht="35.1" customHeight="1" x14ac:dyDescent="0.2">
      <c r="F8" s="610" t="s">
        <v>166</v>
      </c>
      <c r="G8" s="605" t="s">
        <v>123</v>
      </c>
      <c r="H8" s="606"/>
      <c r="I8" s="606"/>
      <c r="J8" s="606"/>
      <c r="K8" s="606"/>
      <c r="L8" s="606"/>
      <c r="M8" s="606"/>
      <c r="N8" s="606"/>
      <c r="O8" s="606"/>
      <c r="P8" s="606"/>
      <c r="Q8" s="606"/>
      <c r="R8" s="606"/>
      <c r="S8" s="606"/>
      <c r="T8" s="606"/>
      <c r="U8" s="606"/>
      <c r="V8" s="607"/>
      <c r="W8" s="596" t="s">
        <v>124</v>
      </c>
      <c r="X8" s="597"/>
      <c r="Y8" s="597"/>
      <c r="Z8" s="597"/>
      <c r="AA8" s="597"/>
      <c r="AB8" s="597"/>
      <c r="AC8" s="597"/>
      <c r="AD8" s="597"/>
      <c r="AE8" s="602" t="s">
        <v>125</v>
      </c>
      <c r="AF8" s="603"/>
      <c r="AG8" s="603"/>
      <c r="AH8" s="603"/>
      <c r="AI8" s="603"/>
      <c r="AJ8" s="603"/>
      <c r="AK8" s="603"/>
      <c r="AL8" s="603"/>
      <c r="AM8" s="603"/>
      <c r="AN8" s="603"/>
      <c r="AO8" s="603"/>
      <c r="AP8" s="603"/>
      <c r="AQ8" s="603"/>
      <c r="AR8" s="603"/>
      <c r="AS8" s="603"/>
      <c r="AT8" s="604"/>
    </row>
    <row r="9" spans="2:46" ht="35.1" customHeight="1" thickBot="1" x14ac:dyDescent="0.25">
      <c r="F9" s="611"/>
      <c r="G9" s="589" t="s">
        <v>126</v>
      </c>
      <c r="H9" s="590"/>
      <c r="I9" s="590"/>
      <c r="J9" s="590"/>
      <c r="K9" s="590"/>
      <c r="L9" s="590"/>
      <c r="M9" s="590"/>
      <c r="N9" s="591"/>
      <c r="O9" s="589" t="s">
        <v>127</v>
      </c>
      <c r="P9" s="590"/>
      <c r="Q9" s="590"/>
      <c r="R9" s="590"/>
      <c r="S9" s="590"/>
      <c r="T9" s="590"/>
      <c r="U9" s="590"/>
      <c r="V9" s="591"/>
      <c r="W9" s="592" t="s">
        <v>128</v>
      </c>
      <c r="X9" s="593"/>
      <c r="Y9" s="593"/>
      <c r="Z9" s="594"/>
      <c r="AA9" s="595" t="s">
        <v>129</v>
      </c>
      <c r="AB9" s="593"/>
      <c r="AC9" s="593"/>
      <c r="AD9" s="593"/>
      <c r="AE9" s="598" t="s">
        <v>128</v>
      </c>
      <c r="AF9" s="599"/>
      <c r="AG9" s="599"/>
      <c r="AH9" s="599"/>
      <c r="AI9" s="599"/>
      <c r="AJ9" s="599"/>
      <c r="AK9" s="599"/>
      <c r="AL9" s="600"/>
      <c r="AM9" s="598" t="s">
        <v>130</v>
      </c>
      <c r="AN9" s="599"/>
      <c r="AO9" s="599"/>
      <c r="AP9" s="599"/>
      <c r="AQ9" s="599"/>
      <c r="AR9" s="599"/>
      <c r="AS9" s="599"/>
      <c r="AT9" s="601"/>
    </row>
    <row r="10" spans="2:46" ht="53.1" customHeight="1" thickBot="1" x14ac:dyDescent="0.25">
      <c r="B10" s="40"/>
      <c r="C10" s="40"/>
      <c r="D10" s="40" t="s">
        <v>185</v>
      </c>
      <c r="E10" s="36"/>
      <c r="F10" s="611"/>
      <c r="G10" s="340" t="s">
        <v>421</v>
      </c>
      <c r="H10" s="70" t="s">
        <v>23</v>
      </c>
      <c r="I10" s="543" t="s">
        <v>221</v>
      </c>
      <c r="J10" s="544"/>
      <c r="K10" s="340" t="s">
        <v>131</v>
      </c>
      <c r="L10" s="70" t="s">
        <v>23</v>
      </c>
      <c r="M10" s="543" t="s">
        <v>221</v>
      </c>
      <c r="N10" s="544"/>
      <c r="O10" s="340" t="s">
        <v>421</v>
      </c>
      <c r="P10" s="70" t="s">
        <v>23</v>
      </c>
      <c r="Q10" s="543" t="s">
        <v>221</v>
      </c>
      <c r="R10" s="544"/>
      <c r="S10" s="340" t="s">
        <v>131</v>
      </c>
      <c r="T10" s="70" t="s">
        <v>23</v>
      </c>
      <c r="U10" s="543" t="s">
        <v>221</v>
      </c>
      <c r="V10" s="544"/>
      <c r="W10" s="340" t="s">
        <v>421</v>
      </c>
      <c r="X10" s="70" t="s">
        <v>23</v>
      </c>
      <c r="Y10" s="543" t="s">
        <v>221</v>
      </c>
      <c r="Z10" s="544"/>
      <c r="AA10" s="340" t="s">
        <v>421</v>
      </c>
      <c r="AB10" s="70" t="s">
        <v>23</v>
      </c>
      <c r="AC10" s="543" t="s">
        <v>221</v>
      </c>
      <c r="AD10" s="544"/>
      <c r="AE10" s="418" t="s">
        <v>422</v>
      </c>
      <c r="AF10" s="70" t="s">
        <v>23</v>
      </c>
      <c r="AG10" s="543" t="s">
        <v>221</v>
      </c>
      <c r="AH10" s="544"/>
      <c r="AI10" s="418" t="s">
        <v>132</v>
      </c>
      <c r="AJ10" s="70" t="s">
        <v>23</v>
      </c>
      <c r="AK10" s="543" t="s">
        <v>221</v>
      </c>
      <c r="AL10" s="544"/>
      <c r="AM10" s="418" t="s">
        <v>422</v>
      </c>
      <c r="AN10" s="70" t="s">
        <v>23</v>
      </c>
      <c r="AO10" s="543" t="s">
        <v>221</v>
      </c>
      <c r="AP10" s="544"/>
      <c r="AQ10" s="418" t="s">
        <v>132</v>
      </c>
      <c r="AR10" s="70" t="s">
        <v>23</v>
      </c>
      <c r="AS10" s="543" t="s">
        <v>221</v>
      </c>
      <c r="AT10" s="545"/>
    </row>
    <row r="11" spans="2:46" ht="23.45" customHeight="1" x14ac:dyDescent="0.2">
      <c r="B11" s="41"/>
      <c r="C11" s="41"/>
      <c r="D11" s="41" t="s">
        <v>176</v>
      </c>
      <c r="E11" s="37"/>
      <c r="F11" s="126" t="s">
        <v>109</v>
      </c>
      <c r="G11" s="280">
        <v>22338</v>
      </c>
      <c r="H11" s="300" t="s">
        <v>223</v>
      </c>
      <c r="I11" s="301">
        <v>4</v>
      </c>
      <c r="J11" s="284" t="str">
        <f>IF(TRIM(I11)="", "", IF(VLOOKUP(I11,'Footnotes list'!$D$9:$E$107,2,FALSE)=0,"",VLOOKUP(I11,'Footnotes list'!$D$9:$E$107,2,FALSE) ) )</f>
        <v>Packaging put on the market is assumed to be the sum of packaging waste generated (Table_1 based on waste analysis) and reusable packaging put on the market in the same year.</v>
      </c>
      <c r="K11" s="308"/>
      <c r="L11" s="300"/>
      <c r="M11" s="301"/>
      <c r="N11" s="284" t="str">
        <f>IF(TRIM(M11)="", "", IF(VLOOKUP(M11,'Footnotes list'!$D$9:$E$107,2,FALSE)=0,"",VLOOKUP(M11,'Footnotes list'!$D$9:$E$107,2,FALSE) ) )</f>
        <v/>
      </c>
      <c r="O11" s="280">
        <v>13559.4</v>
      </c>
      <c r="P11" s="300"/>
      <c r="Q11" s="301">
        <v>7</v>
      </c>
      <c r="R11" s="284" t="str">
        <f>IF(TRIM(Q11)="", "", IF(VLOOKUP(Q11,'Footnotes list'!$D$9:$E$107,2,FALSE)=0,"",VLOOKUP(Q11,'Footnotes list'!$D$9:$E$107,2,FALSE) ) )</f>
        <v>Municipal packaging put on the market and reported by the EPR scheme valorlux (only houshold sales packaging).</v>
      </c>
      <c r="S11" s="308"/>
      <c r="T11" s="300"/>
      <c r="U11" s="301"/>
      <c r="V11" s="284" t="str">
        <f>IF(TRIM(U11)="", "", IF(VLOOKUP(U11,'Footnotes list'!$D$9:$E$107,2,FALSE)=0,"",VLOOKUP(U11,'Footnotes list'!$D$9:$E$107,2,FALSE) ) )</f>
        <v/>
      </c>
      <c r="W11" s="280">
        <v>206</v>
      </c>
      <c r="X11" s="300" t="s">
        <v>223</v>
      </c>
      <c r="Y11" s="301">
        <v>2</v>
      </c>
      <c r="Z11" s="284" t="str">
        <f>IF(TRIM(Y11)="", "", IF(VLOOKUP(Y11,'Footnotes list'!$D$9:$E$107,2,FALSE)=0,"",VLOOKUP(Y11,'Footnotes list'!$D$9:$E$107,2,FALSE) ) )</f>
        <v>Only reusable shopping bags (Eco-bag) and reusable produce bag (superbag - sales packaging) put on the market by the national EPR scheme valorlux</v>
      </c>
      <c r="AA11" s="280">
        <v>1.1287499999999999</v>
      </c>
      <c r="AB11" s="300" t="s">
        <v>223</v>
      </c>
      <c r="AC11" s="301">
        <v>2</v>
      </c>
      <c r="AD11" s="284" t="str">
        <f>IF(TRIM(AC11)="", "", IF(VLOOKUP(AC11,'Footnotes list'!$D$9:$E$107,2,FALSE)=0,"",VLOOKUP(AC11,'Footnotes list'!$D$9:$E$107,2,FALSE) ) )</f>
        <v>Only reusable shopping bags (Eco-bag) and reusable produce bag (superbag - sales packaging) put on the market by the national EPR scheme valorlux</v>
      </c>
      <c r="AE11" s="280"/>
      <c r="AF11" s="300"/>
      <c r="AG11" s="301">
        <v>6</v>
      </c>
      <c r="AH11" s="284" t="str">
        <f>IF(TRIM(AG11)="", "", IF(VLOOKUP(AG11,'Footnotes list'!$D$9:$E$107,2,FALSE)=0,"",VLOOKUP(AG11,'Footnotes list'!$D$9:$E$107,2,FALSE) ) )</f>
        <v>There is no available data. Some data is currently be collected for household packaging and should be submitted next year. Data on non-houshold packaging should be submitted in approximately 3 years.</v>
      </c>
      <c r="AI11" s="308"/>
      <c r="AJ11" s="300"/>
      <c r="AK11" s="301"/>
      <c r="AL11" s="284" t="str">
        <f>IF(TRIM(AK11)="", "", IF(VLOOKUP(AK11,'Footnotes list'!$D$9:$E$107,2,FALSE)=0,"",VLOOKUP(AK11,'Footnotes list'!$D$9:$E$107,2,FALSE) ) )</f>
        <v/>
      </c>
      <c r="AM11" s="280"/>
      <c r="AN11" s="300"/>
      <c r="AO11" s="301">
        <v>6</v>
      </c>
      <c r="AP11" s="284" t="str">
        <f>IF(TRIM(AO11)="", "", IF(VLOOKUP(AO11,'Footnotes list'!$D$9:$E$107,2,FALSE)=0,"",VLOOKUP(AO11,'Footnotes list'!$D$9:$E$107,2,FALSE) ) )</f>
        <v>There is no available data. Some data is currently be collected for household packaging and should be submitted next year. Data on non-houshold packaging should be submitted in approximately 3 years.</v>
      </c>
      <c r="AQ11" s="308"/>
      <c r="AR11" s="300"/>
      <c r="AS11" s="301"/>
      <c r="AT11" s="284" t="str">
        <f>IF(TRIM(AS11)="", "", IF(VLOOKUP(AS11,'Footnotes list'!$D$9:$E$107,2,FALSE)=0,"",VLOOKUP(AS11,'Footnotes list'!$D$9:$E$107,2,FALSE) ) )</f>
        <v/>
      </c>
    </row>
    <row r="12" spans="2:46" ht="23.45" customHeight="1" x14ac:dyDescent="0.2">
      <c r="B12" s="41"/>
      <c r="C12" s="41"/>
      <c r="D12" s="41" t="s">
        <v>177</v>
      </c>
      <c r="E12" s="37"/>
      <c r="F12" s="126" t="s">
        <v>110</v>
      </c>
      <c r="G12" s="270">
        <v>22518</v>
      </c>
      <c r="H12" s="302" t="s">
        <v>223</v>
      </c>
      <c r="I12" s="303">
        <v>4</v>
      </c>
      <c r="J12" s="285" t="str">
        <f>IF(TRIM(I12)="", "", IF(VLOOKUP(I12,'Footnotes list'!$D$9:$E$107,2,FALSE)=0,"",VLOOKUP(I12,'Footnotes list'!$D$9:$E$107,2,FALSE) ) )</f>
        <v>Packaging put on the market is assumed to be the sum of packaging waste generated (Table_1 based on waste analysis) and reusable packaging put on the market in the same year.</v>
      </c>
      <c r="K12" s="293"/>
      <c r="L12" s="302"/>
      <c r="M12" s="303"/>
      <c r="N12" s="285" t="str">
        <f>IF(TRIM(M12)="", "", IF(VLOOKUP(M12,'Footnotes list'!$D$9:$E$107,2,FALSE)=0,"",VLOOKUP(M12,'Footnotes list'!$D$9:$E$107,2,FALSE) ) )</f>
        <v/>
      </c>
      <c r="O12" s="270">
        <v>0</v>
      </c>
      <c r="P12" s="302"/>
      <c r="Q12" s="303">
        <v>7</v>
      </c>
      <c r="R12" s="285" t="str">
        <f>IF(TRIM(Q12)="", "", IF(VLOOKUP(Q12,'Footnotes list'!$D$9:$E$107,2,FALSE)=0,"",VLOOKUP(Q12,'Footnotes list'!$D$9:$E$107,2,FALSE) ) )</f>
        <v>Municipal packaging put on the market and reported by the EPR scheme valorlux (only houshold sales packaging).</v>
      </c>
      <c r="S12" s="293"/>
      <c r="T12" s="302"/>
      <c r="U12" s="303"/>
      <c r="V12" s="285" t="str">
        <f>IF(TRIM(U12)="", "", IF(VLOOKUP(U12,'Footnotes list'!$D$9:$E$107,2,FALSE)=0,"",VLOOKUP(U12,'Footnotes list'!$D$9:$E$107,2,FALSE) ) )</f>
        <v/>
      </c>
      <c r="W12" s="270"/>
      <c r="X12" s="302"/>
      <c r="Y12" s="303">
        <v>6</v>
      </c>
      <c r="Z12" s="285" t="str">
        <f>IF(TRIM(Y12)="", "", IF(VLOOKUP(Y12,'Footnotes list'!$D$9:$E$107,2,FALSE)=0,"",VLOOKUP(Y12,'Footnotes list'!$D$9:$E$107,2,FALSE) ) )</f>
        <v>There is no available data. Some data is currently be collected for household packaging and should be submitted next year. Data on non-houshold packaging should be submitted in approximately 3 years.</v>
      </c>
      <c r="AA12" s="270"/>
      <c r="AB12" s="302"/>
      <c r="AC12" s="303">
        <v>6</v>
      </c>
      <c r="AD12" s="285" t="str">
        <f>IF(TRIM(AC12)="", "", IF(VLOOKUP(AC12,'Footnotes list'!$D$9:$E$107,2,FALSE)=0,"",VLOOKUP(AC12,'Footnotes list'!$D$9:$E$107,2,FALSE) ) )</f>
        <v>There is no available data. Some data is currently be collected for household packaging and should be submitted next year. Data on non-houshold packaging should be submitted in approximately 3 years.</v>
      </c>
      <c r="AE12" s="270"/>
      <c r="AF12" s="302"/>
      <c r="AG12" s="303">
        <v>6</v>
      </c>
      <c r="AH12" s="285" t="str">
        <f>IF(TRIM(AG12)="", "", IF(VLOOKUP(AG12,'Footnotes list'!$D$9:$E$107,2,FALSE)=0,"",VLOOKUP(AG12,'Footnotes list'!$D$9:$E$107,2,FALSE) ) )</f>
        <v>There is no available data. Some data is currently be collected for household packaging and should be submitted next year. Data on non-houshold packaging should be submitted in approximately 3 years.</v>
      </c>
      <c r="AI12" s="293"/>
      <c r="AJ12" s="302"/>
      <c r="AK12" s="303"/>
      <c r="AL12" s="285" t="str">
        <f>IF(TRIM(AK12)="", "", IF(VLOOKUP(AK12,'Footnotes list'!$D$9:$E$107,2,FALSE)=0,"",VLOOKUP(AK12,'Footnotes list'!$D$9:$E$107,2,FALSE) ) )</f>
        <v/>
      </c>
      <c r="AM12" s="270"/>
      <c r="AN12" s="302"/>
      <c r="AO12" s="303">
        <v>6</v>
      </c>
      <c r="AP12" s="285" t="str">
        <f>IF(TRIM(AO12)="", "", IF(VLOOKUP(AO12,'Footnotes list'!$D$9:$E$107,2,FALSE)=0,"",VLOOKUP(AO12,'Footnotes list'!$D$9:$E$107,2,FALSE) ) )</f>
        <v>There is no available data. Some data is currently be collected for household packaging and should be submitted next year. Data on non-houshold packaging should be submitted in approximately 3 years.</v>
      </c>
      <c r="AQ12" s="293"/>
      <c r="AR12" s="302"/>
      <c r="AS12" s="303"/>
      <c r="AT12" s="285" t="str">
        <f>IF(TRIM(AS12)="", "", IF(VLOOKUP(AS12,'Footnotes list'!$D$9:$E$107,2,FALSE)=0,"",VLOOKUP(AS12,'Footnotes list'!$D$9:$E$107,2,FALSE) ) )</f>
        <v/>
      </c>
    </row>
    <row r="13" spans="2:46" ht="23.45" customHeight="1" x14ac:dyDescent="0.2">
      <c r="B13" s="41"/>
      <c r="C13" s="41"/>
      <c r="D13" s="41" t="s">
        <v>179</v>
      </c>
      <c r="E13" s="37"/>
      <c r="F13" s="126" t="s">
        <v>111</v>
      </c>
      <c r="G13" s="270">
        <v>2235</v>
      </c>
      <c r="H13" s="302" t="s">
        <v>223</v>
      </c>
      <c r="I13" s="303">
        <v>4</v>
      </c>
      <c r="J13" s="285" t="str">
        <f>IF(TRIM(I13)="", "", IF(VLOOKUP(I13,'Footnotes list'!$D$9:$E$107,2,FALSE)=0,"",VLOOKUP(I13,'Footnotes list'!$D$9:$E$107,2,FALSE) ) )</f>
        <v>Packaging put on the market is assumed to be the sum of packaging waste generated (Table_1 based on waste analysis) and reusable packaging put on the market in the same year.</v>
      </c>
      <c r="K13" s="293"/>
      <c r="L13" s="302"/>
      <c r="M13" s="303"/>
      <c r="N13" s="285" t="str">
        <f>IF(TRIM(M13)="", "", IF(VLOOKUP(M13,'Footnotes list'!$D$9:$E$107,2,FALSE)=0,"",VLOOKUP(M13,'Footnotes list'!$D$9:$E$107,2,FALSE) ) )</f>
        <v/>
      </c>
      <c r="O13" s="270">
        <v>2170</v>
      </c>
      <c r="P13" s="302"/>
      <c r="Q13" s="303">
        <v>7</v>
      </c>
      <c r="R13" s="285" t="str">
        <f>IF(TRIM(Q13)="", "", IF(VLOOKUP(Q13,'Footnotes list'!$D$9:$E$107,2,FALSE)=0,"",VLOOKUP(Q13,'Footnotes list'!$D$9:$E$107,2,FALSE) ) )</f>
        <v>Municipal packaging put on the market and reported by the EPR scheme valorlux (only houshold sales packaging).</v>
      </c>
      <c r="S13" s="293"/>
      <c r="T13" s="302"/>
      <c r="U13" s="303"/>
      <c r="V13" s="285" t="str">
        <f>IF(TRIM(U13)="", "", IF(VLOOKUP(U13,'Footnotes list'!$D$9:$E$107,2,FALSE)=0,"",VLOOKUP(U13,'Footnotes list'!$D$9:$E$107,2,FALSE) ) )</f>
        <v/>
      </c>
      <c r="W13" s="270"/>
      <c r="X13" s="302"/>
      <c r="Y13" s="303">
        <v>6</v>
      </c>
      <c r="Z13" s="285" t="str">
        <f>IF(TRIM(Y13)="", "", IF(VLOOKUP(Y13,'Footnotes list'!$D$9:$E$107,2,FALSE)=0,"",VLOOKUP(Y13,'Footnotes list'!$D$9:$E$107,2,FALSE) ) )</f>
        <v>There is no available data. Some data is currently be collected for household packaging and should be submitted next year. Data on non-houshold packaging should be submitted in approximately 3 years.</v>
      </c>
      <c r="AA13" s="270"/>
      <c r="AB13" s="302"/>
      <c r="AC13" s="303">
        <v>6</v>
      </c>
      <c r="AD13" s="285" t="str">
        <f>IF(TRIM(AC13)="", "", IF(VLOOKUP(AC13,'Footnotes list'!$D$9:$E$107,2,FALSE)=0,"",VLOOKUP(AC13,'Footnotes list'!$D$9:$E$107,2,FALSE) ) )</f>
        <v>There is no available data. Some data is currently be collected for household packaging and should be submitted next year. Data on non-houshold packaging should be submitted in approximately 3 years.</v>
      </c>
      <c r="AE13" s="270"/>
      <c r="AF13" s="302"/>
      <c r="AG13" s="303">
        <v>6</v>
      </c>
      <c r="AH13" s="285" t="str">
        <f>IF(TRIM(AG13)="", "", IF(VLOOKUP(AG13,'Footnotes list'!$D$9:$E$107,2,FALSE)=0,"",VLOOKUP(AG13,'Footnotes list'!$D$9:$E$107,2,FALSE) ) )</f>
        <v>There is no available data. Some data is currently be collected for household packaging and should be submitted next year. Data on non-houshold packaging should be submitted in approximately 3 years.</v>
      </c>
      <c r="AI13" s="293"/>
      <c r="AJ13" s="302"/>
      <c r="AK13" s="303"/>
      <c r="AL13" s="285" t="str">
        <f>IF(TRIM(AK13)="", "", IF(VLOOKUP(AK13,'Footnotes list'!$D$9:$E$107,2,FALSE)=0,"",VLOOKUP(AK13,'Footnotes list'!$D$9:$E$107,2,FALSE) ) )</f>
        <v/>
      </c>
      <c r="AM13" s="270"/>
      <c r="AN13" s="302"/>
      <c r="AO13" s="303">
        <v>6</v>
      </c>
      <c r="AP13" s="285" t="str">
        <f>IF(TRIM(AO13)="", "", IF(VLOOKUP(AO13,'Footnotes list'!$D$9:$E$107,2,FALSE)=0,"",VLOOKUP(AO13,'Footnotes list'!$D$9:$E$107,2,FALSE) ) )</f>
        <v>There is no available data. Some data is currently be collected for household packaging and should be submitted next year. Data on non-houshold packaging should be submitted in approximately 3 years.</v>
      </c>
      <c r="AQ13" s="293"/>
      <c r="AR13" s="302"/>
      <c r="AS13" s="303"/>
      <c r="AT13" s="285" t="str">
        <f>IF(TRIM(AS13)="", "", IF(VLOOKUP(AS13,'Footnotes list'!$D$9:$E$107,2,FALSE)=0,"",VLOOKUP(AS13,'Footnotes list'!$D$9:$E$107,2,FALSE) ) )</f>
        <v/>
      </c>
    </row>
    <row r="14" spans="2:46" ht="23.45" customHeight="1" x14ac:dyDescent="0.2">
      <c r="B14" s="41"/>
      <c r="C14" s="41"/>
      <c r="D14" s="41" t="s">
        <v>180</v>
      </c>
      <c r="E14" s="37"/>
      <c r="F14" s="126" t="s">
        <v>112</v>
      </c>
      <c r="G14" s="270">
        <v>2464</v>
      </c>
      <c r="H14" s="302" t="s">
        <v>223</v>
      </c>
      <c r="I14" s="303">
        <v>4</v>
      </c>
      <c r="J14" s="285" t="str">
        <f>IF(TRIM(I14)="", "", IF(VLOOKUP(I14,'Footnotes list'!$D$9:$E$107,2,FALSE)=0,"",VLOOKUP(I14,'Footnotes list'!$D$9:$E$107,2,FALSE) ) )</f>
        <v>Packaging put on the market is assumed to be the sum of packaging waste generated (Table_1 based on waste analysis) and reusable packaging put on the market in the same year.</v>
      </c>
      <c r="K14" s="293"/>
      <c r="L14" s="302"/>
      <c r="M14" s="303"/>
      <c r="N14" s="285" t="str">
        <f>IF(TRIM(M14)="", "", IF(VLOOKUP(M14,'Footnotes list'!$D$9:$E$107,2,FALSE)=0,"",VLOOKUP(M14,'Footnotes list'!$D$9:$E$107,2,FALSE) ) )</f>
        <v/>
      </c>
      <c r="O14" s="270">
        <v>2421</v>
      </c>
      <c r="P14" s="302"/>
      <c r="Q14" s="303">
        <v>7</v>
      </c>
      <c r="R14" s="285" t="str">
        <f>IF(TRIM(Q14)="", "", IF(VLOOKUP(Q14,'Footnotes list'!$D$9:$E$107,2,FALSE)=0,"",VLOOKUP(Q14,'Footnotes list'!$D$9:$E$107,2,FALSE) ) )</f>
        <v>Municipal packaging put on the market and reported by the EPR scheme valorlux (only houshold sales packaging).</v>
      </c>
      <c r="S14" s="293"/>
      <c r="T14" s="302"/>
      <c r="U14" s="303"/>
      <c r="V14" s="285" t="str">
        <f>IF(TRIM(U14)="", "", IF(VLOOKUP(U14,'Footnotes list'!$D$9:$E$107,2,FALSE)=0,"",VLOOKUP(U14,'Footnotes list'!$D$9:$E$107,2,FALSE) ) )</f>
        <v/>
      </c>
      <c r="W14" s="270"/>
      <c r="X14" s="302"/>
      <c r="Y14" s="303">
        <v>6</v>
      </c>
      <c r="Z14" s="285" t="str">
        <f>IF(TRIM(Y14)="", "", IF(VLOOKUP(Y14,'Footnotes list'!$D$9:$E$107,2,FALSE)=0,"",VLOOKUP(Y14,'Footnotes list'!$D$9:$E$107,2,FALSE) ) )</f>
        <v>There is no available data. Some data is currently be collected for household packaging and should be submitted next year. Data on non-houshold packaging should be submitted in approximately 3 years.</v>
      </c>
      <c r="AA14" s="270"/>
      <c r="AB14" s="302"/>
      <c r="AC14" s="303">
        <v>6</v>
      </c>
      <c r="AD14" s="285" t="str">
        <f>IF(TRIM(AC14)="", "", IF(VLOOKUP(AC14,'Footnotes list'!$D$9:$E$107,2,FALSE)=0,"",VLOOKUP(AC14,'Footnotes list'!$D$9:$E$107,2,FALSE) ) )</f>
        <v>There is no available data. Some data is currently be collected for household packaging and should be submitted next year. Data on non-houshold packaging should be submitted in approximately 3 years.</v>
      </c>
      <c r="AE14" s="270"/>
      <c r="AF14" s="302"/>
      <c r="AG14" s="303">
        <v>6</v>
      </c>
      <c r="AH14" s="285" t="str">
        <f>IF(TRIM(AG14)="", "", IF(VLOOKUP(AG14,'Footnotes list'!$D$9:$E$107,2,FALSE)=0,"",VLOOKUP(AG14,'Footnotes list'!$D$9:$E$107,2,FALSE) ) )</f>
        <v>There is no available data. Some data is currently be collected for household packaging and should be submitted next year. Data on non-houshold packaging should be submitted in approximately 3 years.</v>
      </c>
      <c r="AI14" s="293"/>
      <c r="AJ14" s="302"/>
      <c r="AK14" s="303"/>
      <c r="AL14" s="285" t="str">
        <f>IF(TRIM(AK14)="", "", IF(VLOOKUP(AK14,'Footnotes list'!$D$9:$E$107,2,FALSE)=0,"",VLOOKUP(AK14,'Footnotes list'!$D$9:$E$107,2,FALSE) ) )</f>
        <v/>
      </c>
      <c r="AM14" s="270"/>
      <c r="AN14" s="302"/>
      <c r="AO14" s="303">
        <v>6</v>
      </c>
      <c r="AP14" s="285" t="str">
        <f>IF(TRIM(AO14)="", "", IF(VLOOKUP(AO14,'Footnotes list'!$D$9:$E$107,2,FALSE)=0,"",VLOOKUP(AO14,'Footnotes list'!$D$9:$E$107,2,FALSE) ) )</f>
        <v>There is no available data. Some data is currently be collected for household packaging and should be submitted next year. Data on non-houshold packaging should be submitted in approximately 3 years.</v>
      </c>
      <c r="AQ14" s="293"/>
      <c r="AR14" s="302"/>
      <c r="AS14" s="303"/>
      <c r="AT14" s="285" t="str">
        <f>IF(TRIM(AS14)="", "", IF(VLOOKUP(AS14,'Footnotes list'!$D$9:$E$107,2,FALSE)=0,"",VLOOKUP(AS14,'Footnotes list'!$D$9:$E$107,2,FALSE) ) )</f>
        <v/>
      </c>
    </row>
    <row r="15" spans="2:46" ht="23.45" customHeight="1" x14ac:dyDescent="0.2">
      <c r="B15" s="41"/>
      <c r="C15" s="41"/>
      <c r="D15" s="41" t="s">
        <v>181</v>
      </c>
      <c r="E15" s="37"/>
      <c r="F15" s="126" t="s">
        <v>113</v>
      </c>
      <c r="G15" s="270">
        <v>37081</v>
      </c>
      <c r="H15" s="302" t="s">
        <v>223</v>
      </c>
      <c r="I15" s="303">
        <v>4</v>
      </c>
      <c r="J15" s="285" t="str">
        <f>IF(TRIM(I15)="", "", IF(VLOOKUP(I15,'Footnotes list'!$D$9:$E$107,2,FALSE)=0,"",VLOOKUP(I15,'Footnotes list'!$D$9:$E$107,2,FALSE) ) )</f>
        <v>Packaging put on the market is assumed to be the sum of packaging waste generated (Table_1 based on waste analysis) and reusable packaging put on the market in the same year.</v>
      </c>
      <c r="K15" s="293"/>
      <c r="L15" s="302"/>
      <c r="M15" s="303"/>
      <c r="N15" s="285" t="str">
        <f>IF(TRIM(M15)="", "", IF(VLOOKUP(M15,'Footnotes list'!$D$9:$E$107,2,FALSE)=0,"",VLOOKUP(M15,'Footnotes list'!$D$9:$E$107,2,FALSE) ) )</f>
        <v/>
      </c>
      <c r="O15" s="270">
        <v>37081</v>
      </c>
      <c r="P15" s="302"/>
      <c r="Q15" s="303">
        <v>7</v>
      </c>
      <c r="R15" s="285" t="str">
        <f>IF(TRIM(Q15)="", "", IF(VLOOKUP(Q15,'Footnotes list'!$D$9:$E$107,2,FALSE)=0,"",VLOOKUP(Q15,'Footnotes list'!$D$9:$E$107,2,FALSE) ) )</f>
        <v>Municipal packaging put on the market and reported by the EPR scheme valorlux (only houshold sales packaging).</v>
      </c>
      <c r="S15" s="293"/>
      <c r="T15" s="302"/>
      <c r="U15" s="303"/>
      <c r="V15" s="285" t="str">
        <f>IF(TRIM(U15)="", "", IF(VLOOKUP(U15,'Footnotes list'!$D$9:$E$107,2,FALSE)=0,"",VLOOKUP(U15,'Footnotes list'!$D$9:$E$107,2,FALSE) ) )</f>
        <v/>
      </c>
      <c r="W15" s="270"/>
      <c r="X15" s="302"/>
      <c r="Y15" s="303">
        <v>6</v>
      </c>
      <c r="Z15" s="285" t="str">
        <f>IF(TRIM(Y15)="", "", IF(VLOOKUP(Y15,'Footnotes list'!$D$9:$E$107,2,FALSE)=0,"",VLOOKUP(Y15,'Footnotes list'!$D$9:$E$107,2,FALSE) ) )</f>
        <v>There is no available data. Some data is currently be collected for household packaging and should be submitted next year. Data on non-houshold packaging should be submitted in approximately 3 years.</v>
      </c>
      <c r="AA15" s="270"/>
      <c r="AB15" s="302"/>
      <c r="AC15" s="303">
        <v>6</v>
      </c>
      <c r="AD15" s="285" t="str">
        <f>IF(TRIM(AC15)="", "", IF(VLOOKUP(AC15,'Footnotes list'!$D$9:$E$107,2,FALSE)=0,"",VLOOKUP(AC15,'Footnotes list'!$D$9:$E$107,2,FALSE) ) )</f>
        <v>There is no available data. Some data is currently be collected for household packaging and should be submitted next year. Data on non-houshold packaging should be submitted in approximately 3 years.</v>
      </c>
      <c r="AE15" s="270"/>
      <c r="AF15" s="302"/>
      <c r="AG15" s="303">
        <v>6</v>
      </c>
      <c r="AH15" s="285" t="str">
        <f>IF(TRIM(AG15)="", "", IF(VLOOKUP(AG15,'Footnotes list'!$D$9:$E$107,2,FALSE)=0,"",VLOOKUP(AG15,'Footnotes list'!$D$9:$E$107,2,FALSE) ) )</f>
        <v>There is no available data. Some data is currently be collected for household packaging and should be submitted next year. Data on non-houshold packaging should be submitted in approximately 3 years.</v>
      </c>
      <c r="AI15" s="293"/>
      <c r="AJ15" s="302"/>
      <c r="AK15" s="303"/>
      <c r="AL15" s="285" t="str">
        <f>IF(TRIM(AK15)="", "", IF(VLOOKUP(AK15,'Footnotes list'!$D$9:$E$107,2,FALSE)=0,"",VLOOKUP(AK15,'Footnotes list'!$D$9:$E$107,2,FALSE) ) )</f>
        <v/>
      </c>
      <c r="AM15" s="270"/>
      <c r="AN15" s="302"/>
      <c r="AO15" s="303">
        <v>6</v>
      </c>
      <c r="AP15" s="285" t="str">
        <f>IF(TRIM(AO15)="", "", IF(VLOOKUP(AO15,'Footnotes list'!$D$9:$E$107,2,FALSE)=0,"",VLOOKUP(AO15,'Footnotes list'!$D$9:$E$107,2,FALSE) ) )</f>
        <v>There is no available data. Some data is currently be collected for household packaging and should be submitted next year. Data on non-houshold packaging should be submitted in approximately 3 years.</v>
      </c>
      <c r="AQ15" s="293"/>
      <c r="AR15" s="302"/>
      <c r="AS15" s="303"/>
      <c r="AT15" s="285" t="str">
        <f>IF(TRIM(AS15)="", "", IF(VLOOKUP(AS15,'Footnotes list'!$D$9:$E$107,2,FALSE)=0,"",VLOOKUP(AS15,'Footnotes list'!$D$9:$E$107,2,FALSE) ) )</f>
        <v/>
      </c>
    </row>
    <row r="16" spans="2:46" ht="23.45" customHeight="1" x14ac:dyDescent="0.2">
      <c r="B16" s="41"/>
      <c r="C16" s="41"/>
      <c r="D16" s="41" t="s">
        <v>182</v>
      </c>
      <c r="E16" s="37"/>
      <c r="F16" s="126" t="s">
        <v>114</v>
      </c>
      <c r="G16" s="270">
        <v>54259</v>
      </c>
      <c r="H16" s="302" t="s">
        <v>223</v>
      </c>
      <c r="I16" s="303">
        <v>4</v>
      </c>
      <c r="J16" s="285" t="str">
        <f>IF(TRIM(I16)="", "", IF(VLOOKUP(I16,'Footnotes list'!$D$9:$E$107,2,FALSE)=0,"",VLOOKUP(I16,'Footnotes list'!$D$9:$E$107,2,FALSE) ) )</f>
        <v>Packaging put on the market is assumed to be the sum of packaging waste generated (Table_1 based on waste analysis) and reusable packaging put on the market in the same year.</v>
      </c>
      <c r="K16" s="293"/>
      <c r="L16" s="302"/>
      <c r="M16" s="303"/>
      <c r="N16" s="285" t="str">
        <f>IF(TRIM(M16)="", "", IF(VLOOKUP(M16,'Footnotes list'!$D$9:$E$107,2,FALSE)=0,"",VLOOKUP(M16,'Footnotes list'!$D$9:$E$107,2,FALSE) ) )</f>
        <v/>
      </c>
      <c r="O16" s="270">
        <v>13986</v>
      </c>
      <c r="P16" s="302"/>
      <c r="Q16" s="303">
        <v>7</v>
      </c>
      <c r="R16" s="285" t="str">
        <f>IF(TRIM(Q16)="", "", IF(VLOOKUP(Q16,'Footnotes list'!$D$9:$E$107,2,FALSE)=0,"",VLOOKUP(Q16,'Footnotes list'!$D$9:$E$107,2,FALSE) ) )</f>
        <v>Municipal packaging put on the market and reported by the EPR scheme valorlux (only houshold sales packaging).</v>
      </c>
      <c r="S16" s="293"/>
      <c r="T16" s="302"/>
      <c r="U16" s="303"/>
      <c r="V16" s="285" t="str">
        <f>IF(TRIM(U16)="", "", IF(VLOOKUP(U16,'Footnotes list'!$D$9:$E$107,2,FALSE)=0,"",VLOOKUP(U16,'Footnotes list'!$D$9:$E$107,2,FALSE) ) )</f>
        <v/>
      </c>
      <c r="W16" s="270"/>
      <c r="X16" s="302"/>
      <c r="Y16" s="303">
        <v>6</v>
      </c>
      <c r="Z16" s="285" t="str">
        <f>IF(TRIM(Y16)="", "", IF(VLOOKUP(Y16,'Footnotes list'!$D$9:$E$107,2,FALSE)=0,"",VLOOKUP(Y16,'Footnotes list'!$D$9:$E$107,2,FALSE) ) )</f>
        <v>There is no available data. Some data is currently be collected for household packaging and should be submitted next year. Data on non-houshold packaging should be submitted in approximately 3 years.</v>
      </c>
      <c r="AA16" s="270"/>
      <c r="AB16" s="302"/>
      <c r="AC16" s="303">
        <v>6</v>
      </c>
      <c r="AD16" s="285" t="str">
        <f>IF(TRIM(AC16)="", "", IF(VLOOKUP(AC16,'Footnotes list'!$D$9:$E$107,2,FALSE)=0,"",VLOOKUP(AC16,'Footnotes list'!$D$9:$E$107,2,FALSE) ) )</f>
        <v>There is no available data. Some data is currently be collected for household packaging and should be submitted next year. Data on non-houshold packaging should be submitted in approximately 3 years.</v>
      </c>
      <c r="AE16" s="270"/>
      <c r="AF16" s="302"/>
      <c r="AG16" s="303">
        <v>6</v>
      </c>
      <c r="AH16" s="285" t="str">
        <f>IF(TRIM(AG16)="", "", IF(VLOOKUP(AG16,'Footnotes list'!$D$9:$E$107,2,FALSE)=0,"",VLOOKUP(AG16,'Footnotes list'!$D$9:$E$107,2,FALSE) ) )</f>
        <v>There is no available data. Some data is currently be collected for household packaging and should be submitted next year. Data on non-houshold packaging should be submitted in approximately 3 years.</v>
      </c>
      <c r="AI16" s="293"/>
      <c r="AJ16" s="302"/>
      <c r="AK16" s="303"/>
      <c r="AL16" s="285" t="str">
        <f>IF(TRIM(AK16)="", "", IF(VLOOKUP(AK16,'Footnotes list'!$D$9:$E$107,2,FALSE)=0,"",VLOOKUP(AK16,'Footnotes list'!$D$9:$E$107,2,FALSE) ) )</f>
        <v/>
      </c>
      <c r="AM16" s="270"/>
      <c r="AN16" s="302"/>
      <c r="AO16" s="303">
        <v>6</v>
      </c>
      <c r="AP16" s="285" t="str">
        <f>IF(TRIM(AO16)="", "", IF(VLOOKUP(AO16,'Footnotes list'!$D$9:$E$107,2,FALSE)=0,"",VLOOKUP(AO16,'Footnotes list'!$D$9:$E$107,2,FALSE) ) )</f>
        <v>There is no available data. Some data is currently be collected for household packaging and should be submitted next year. Data on non-houshold packaging should be submitted in approximately 3 years.</v>
      </c>
      <c r="AQ16" s="293"/>
      <c r="AR16" s="302"/>
      <c r="AS16" s="303"/>
      <c r="AT16" s="285" t="str">
        <f>IF(TRIM(AS16)="", "", IF(VLOOKUP(AS16,'Footnotes list'!$D$9:$E$107,2,FALSE)=0,"",VLOOKUP(AS16,'Footnotes list'!$D$9:$E$107,2,FALSE) ) )</f>
        <v/>
      </c>
    </row>
    <row r="17" spans="1:46" ht="23.45" customHeight="1" thickBot="1" x14ac:dyDescent="0.25">
      <c r="B17" s="41"/>
      <c r="C17" s="41"/>
      <c r="D17" s="41" t="s">
        <v>183</v>
      </c>
      <c r="E17" s="37"/>
      <c r="F17" s="127" t="s">
        <v>115</v>
      </c>
      <c r="G17" s="281">
        <v>5.37</v>
      </c>
      <c r="H17" s="304" t="s">
        <v>223</v>
      </c>
      <c r="I17" s="305">
        <v>4</v>
      </c>
      <c r="J17" s="287" t="str">
        <f>IF(TRIM(I17)="", "", IF(VLOOKUP(I17,'Footnotes list'!$D$9:$E$107,2,FALSE)=0,"",VLOOKUP(I17,'Footnotes list'!$D$9:$E$107,2,FALSE) ) )</f>
        <v>Packaging put on the market is assumed to be the sum of packaging waste generated (Table_1 based on waste analysis) and reusable packaging put on the market in the same year.</v>
      </c>
      <c r="K17" s="309"/>
      <c r="L17" s="304"/>
      <c r="M17" s="305"/>
      <c r="N17" s="287" t="str">
        <f>IF(TRIM(M17)="", "", IF(VLOOKUP(M17,'Footnotes list'!$D$9:$E$107,2,FALSE)=0,"",VLOOKUP(M17,'Footnotes list'!$D$9:$E$107,2,FALSE) ) )</f>
        <v/>
      </c>
      <c r="O17" s="281">
        <v>5.37</v>
      </c>
      <c r="P17" s="304"/>
      <c r="Q17" s="305">
        <v>7</v>
      </c>
      <c r="R17" s="287" t="str">
        <f>IF(TRIM(Q17)="", "", IF(VLOOKUP(Q17,'Footnotes list'!$D$9:$E$107,2,FALSE)=0,"",VLOOKUP(Q17,'Footnotes list'!$D$9:$E$107,2,FALSE) ) )</f>
        <v>Municipal packaging put on the market and reported by the EPR scheme valorlux (only houshold sales packaging).</v>
      </c>
      <c r="S17" s="309"/>
      <c r="T17" s="304"/>
      <c r="U17" s="305"/>
      <c r="V17" s="287" t="str">
        <f>IF(TRIM(U17)="", "", IF(VLOOKUP(U17,'Footnotes list'!$D$9:$E$107,2,FALSE)=0,"",VLOOKUP(U17,'Footnotes list'!$D$9:$E$107,2,FALSE) ) )</f>
        <v/>
      </c>
      <c r="W17" s="281"/>
      <c r="X17" s="304"/>
      <c r="Y17" s="305">
        <v>6</v>
      </c>
      <c r="Z17" s="287" t="str">
        <f>IF(TRIM(Y17)="", "", IF(VLOOKUP(Y17,'Footnotes list'!$D$9:$E$107,2,FALSE)=0,"",VLOOKUP(Y17,'Footnotes list'!$D$9:$E$107,2,FALSE) ) )</f>
        <v>There is no available data. Some data is currently be collected for household packaging and should be submitted next year. Data on non-houshold packaging should be submitted in approximately 3 years.</v>
      </c>
      <c r="AA17" s="281"/>
      <c r="AB17" s="304"/>
      <c r="AC17" s="305">
        <v>6</v>
      </c>
      <c r="AD17" s="287" t="str">
        <f>IF(TRIM(AC17)="", "", IF(VLOOKUP(AC17,'Footnotes list'!$D$9:$E$107,2,FALSE)=0,"",VLOOKUP(AC17,'Footnotes list'!$D$9:$E$107,2,FALSE) ) )</f>
        <v>There is no available data. Some data is currently be collected for household packaging and should be submitted next year. Data on non-houshold packaging should be submitted in approximately 3 years.</v>
      </c>
      <c r="AE17" s="281"/>
      <c r="AF17" s="304"/>
      <c r="AG17" s="305">
        <v>6</v>
      </c>
      <c r="AH17" s="287" t="str">
        <f>IF(TRIM(AG17)="", "", IF(VLOOKUP(AG17,'Footnotes list'!$D$9:$E$107,2,FALSE)=0,"",VLOOKUP(AG17,'Footnotes list'!$D$9:$E$107,2,FALSE) ) )</f>
        <v>There is no available data. Some data is currently be collected for household packaging and should be submitted next year. Data on non-houshold packaging should be submitted in approximately 3 years.</v>
      </c>
      <c r="AI17" s="309"/>
      <c r="AJ17" s="304"/>
      <c r="AK17" s="305"/>
      <c r="AL17" s="287" t="str">
        <f>IF(TRIM(AK17)="", "", IF(VLOOKUP(AK17,'Footnotes list'!$D$9:$E$107,2,FALSE)=0,"",VLOOKUP(AK17,'Footnotes list'!$D$9:$E$107,2,FALSE) ) )</f>
        <v/>
      </c>
      <c r="AM17" s="281"/>
      <c r="AN17" s="304"/>
      <c r="AO17" s="305">
        <v>6</v>
      </c>
      <c r="AP17" s="287" t="str">
        <f>IF(TRIM(AO17)="", "", IF(VLOOKUP(AO17,'Footnotes list'!$D$9:$E$107,2,FALSE)=0,"",VLOOKUP(AO17,'Footnotes list'!$D$9:$E$107,2,FALSE) ) )</f>
        <v>There is no available data. Some data is currently be collected for household packaging and should be submitted next year. Data on non-houshold packaging should be submitted in approximately 3 years.</v>
      </c>
      <c r="AQ17" s="309"/>
      <c r="AR17" s="304"/>
      <c r="AS17" s="305"/>
      <c r="AT17" s="287" t="str">
        <f>IF(TRIM(AS17)="", "", IF(VLOOKUP(AS17,'Footnotes list'!$D$9:$E$107,2,FALSE)=0,"",VLOOKUP(AS17,'Footnotes list'!$D$9:$E$107,2,FALSE) ) )</f>
        <v/>
      </c>
    </row>
    <row r="18" spans="1:46" ht="23.45" customHeight="1" thickTop="1" thickBot="1" x14ac:dyDescent="0.25">
      <c r="B18" s="41"/>
      <c r="C18" s="41"/>
      <c r="D18" s="41" t="s">
        <v>184</v>
      </c>
      <c r="E18" s="37"/>
      <c r="F18" s="153" t="s">
        <v>121</v>
      </c>
      <c r="G18" s="399">
        <f>IF(TRIM(CONCATENATE(G11,G12,G13,G14,G15,G16,G17))="","",SUM(G11,G12,G13,G14,G15,G16,G17))</f>
        <v>140900.37</v>
      </c>
      <c r="H18" s="306"/>
      <c r="I18" s="307"/>
      <c r="J18" s="288" t="str">
        <f>IF(TRIM(I18)="", "", IF(VLOOKUP(I18,'Footnotes list'!$D$9:$E$107,2,FALSE)=0,"",VLOOKUP(I18,'Footnotes list'!$D$9:$E$107,2,FALSE) ) )</f>
        <v/>
      </c>
      <c r="K18" s="399" t="str">
        <f>IF(TRIM(CONCATENATE(K11,K12,K13,K14,K15,K16,K17))="","",SUM(K11,K12,K13,K14,K15,K16,K17))</f>
        <v/>
      </c>
      <c r="L18" s="306"/>
      <c r="M18" s="307"/>
      <c r="N18" s="288" t="str">
        <f>IF(TRIM(M18)="", "", IF(VLOOKUP(M18,'Footnotes list'!$D$9:$E$107,2,FALSE)=0,"",VLOOKUP(M18,'Footnotes list'!$D$9:$E$107,2,FALSE) ) )</f>
        <v/>
      </c>
      <c r="O18" s="399">
        <f>IF(TRIM(CONCATENATE(O11,O12,O13,O14,O15,O16,O17))="","",SUM(O11,O12,O13,O14,O15,O16,O17))</f>
        <v>69222.76999999999</v>
      </c>
      <c r="P18" s="306"/>
      <c r="Q18" s="307"/>
      <c r="R18" s="288" t="str">
        <f>IF(TRIM(Q18)="", "", IF(VLOOKUP(Q18,'Footnotes list'!$D$9:$E$107,2,FALSE)=0,"",VLOOKUP(Q18,'Footnotes list'!$D$9:$E$107,2,FALSE) ) )</f>
        <v/>
      </c>
      <c r="S18" s="399" t="str">
        <f>IF(TRIM(CONCATENATE(S11,S12,S13,S14,S15,S16,S17))="","",SUM(S11,S12,S13,S14,S15,S16,S17))</f>
        <v/>
      </c>
      <c r="T18" s="306"/>
      <c r="U18" s="307"/>
      <c r="V18" s="288" t="str">
        <f>IF(TRIM(U18)="", "", IF(VLOOKUP(U18,'Footnotes list'!$D$9:$E$107,2,FALSE)=0,"",VLOOKUP(U18,'Footnotes list'!$D$9:$E$107,2,FALSE) ) )</f>
        <v/>
      </c>
      <c r="W18" s="399">
        <f>IF(TRIM(CONCATENATE(W11,W12,W13,W14,W15,W16,W17))="","",SUM(W11,W12,W13,W14,W15,W16,W17))</f>
        <v>206</v>
      </c>
      <c r="X18" s="306"/>
      <c r="Y18" s="307"/>
      <c r="Z18" s="288" t="str">
        <f>IF(TRIM(Y18)="", "", IF(VLOOKUP(Y18,'Footnotes list'!$D$9:$E$107,2,FALSE)=0,"",VLOOKUP(Y18,'Footnotes list'!$D$9:$E$107,2,FALSE) ) )</f>
        <v/>
      </c>
      <c r="AA18" s="399">
        <f>IF(TRIM(CONCATENATE(AA11,AA12,AA13,AA14,AA15,AA16,AA17))="","",SUM(AA11,AA12,AA13,AA14,AA15,AA16,AA17))</f>
        <v>1.1287499999999999</v>
      </c>
      <c r="AB18" s="306"/>
      <c r="AC18" s="307"/>
      <c r="AD18" s="288" t="str">
        <f>IF(TRIM(AC18)="", "", IF(VLOOKUP(AC18,'Footnotes list'!$D$9:$E$107,2,FALSE)=0,"",VLOOKUP(AC18,'Footnotes list'!$D$9:$E$107,2,FALSE) ) )</f>
        <v/>
      </c>
      <c r="AE18" s="399" t="str">
        <f>IF(TRIM(CONCATENATE(AE11,AE12,AE13,AE14,AE15,AE16,AE17))="","",SUM(AE11,AE12,AE13,AE14,AE15,AE16,AE17))</f>
        <v/>
      </c>
      <c r="AF18" s="306"/>
      <c r="AG18" s="307"/>
      <c r="AH18" s="288" t="str">
        <f>IF(TRIM(AG18)="", "", IF(VLOOKUP(AG18,'Footnotes list'!$D$9:$E$107,2,FALSE)=0,"",VLOOKUP(AG18,'Footnotes list'!$D$9:$E$107,2,FALSE) ) )</f>
        <v/>
      </c>
      <c r="AI18" s="399" t="str">
        <f>IF(TRIM(CONCATENATE(AI11,AI12,AI13,AI14,AI15,AI16,AI17))="","",SUM(AI11,AI12,AI13,AI14,AI15,AI16,AI17))</f>
        <v/>
      </c>
      <c r="AJ18" s="306"/>
      <c r="AK18" s="307"/>
      <c r="AL18" s="288" t="str">
        <f>IF(TRIM(AK18)="", "", IF(VLOOKUP(AK18,'Footnotes list'!$D$9:$E$107,2,FALSE)=0,"",VLOOKUP(AK18,'Footnotes list'!$D$9:$E$107,2,FALSE) ) )</f>
        <v/>
      </c>
      <c r="AM18" s="399" t="str">
        <f>IF(TRIM(CONCATENATE(AM11,AM12,AM13,AM14,AM15,AM16,AM17))="","",SUM(AM11,AM12,AM13,AM14,AM15,AM16,AM17))</f>
        <v/>
      </c>
      <c r="AN18" s="306"/>
      <c r="AO18" s="307"/>
      <c r="AP18" s="288" t="str">
        <f>IF(TRIM(AO18)="", "", IF(VLOOKUP(AO18,'Footnotes list'!$D$9:$E$107,2,FALSE)=0,"",VLOOKUP(AO18,'Footnotes list'!$D$9:$E$107,2,FALSE) ) )</f>
        <v/>
      </c>
      <c r="AQ18" s="399" t="str">
        <f>IF(TRIM(CONCATENATE(AQ11,AQ12,AQ13,AQ14,AQ15,AQ16,AQ17))="","",SUM(AQ11,AQ12,AQ13,AQ14,AQ15,AQ16,AQ17))</f>
        <v/>
      </c>
      <c r="AR18" s="306"/>
      <c r="AS18" s="307"/>
      <c r="AT18" s="288" t="str">
        <f>IF(TRIM(AS18)="", "", IF(VLOOKUP(AS18,'Footnotes list'!$D$9:$E$107,2,FALSE)=0,"",VLOOKUP(AS18,'Footnotes list'!$D$9:$E$107,2,FALSE) ) )</f>
        <v/>
      </c>
    </row>
    <row r="19" spans="1:46" ht="13.5" thickTop="1" x14ac:dyDescent="0.2"/>
    <row r="20" spans="1:46" s="1" customFormat="1" ht="15.75" x14ac:dyDescent="0.25">
      <c r="F20" s="2" t="s">
        <v>116</v>
      </c>
      <c r="G20" s="2"/>
      <c r="K20" s="2"/>
      <c r="Q20" s="7"/>
      <c r="R20" s="7"/>
      <c r="U20" s="7"/>
      <c r="V20" s="7"/>
      <c r="W20" s="8" t="s">
        <v>13</v>
      </c>
      <c r="X20" s="8"/>
      <c r="Y20" s="8"/>
      <c r="Z20" s="8"/>
      <c r="AA20" s="8"/>
      <c r="AB20" s="8"/>
      <c r="AC20" s="8"/>
      <c r="AD20" s="8"/>
      <c r="AE20" s="8"/>
      <c r="AF20" s="8"/>
      <c r="AG20" s="8"/>
      <c r="AH20" s="8"/>
      <c r="AI20" s="8"/>
      <c r="AJ20" s="8"/>
      <c r="AK20" s="8"/>
      <c r="AL20" s="8"/>
      <c r="AM20" s="8"/>
      <c r="AN20" s="8"/>
      <c r="AO20" s="8"/>
      <c r="AP20" s="8"/>
      <c r="AQ20" s="8"/>
      <c r="AR20" s="7"/>
      <c r="AS20" s="7"/>
    </row>
    <row r="21" spans="1:46" s="1" customFormat="1" ht="24.6" customHeight="1" x14ac:dyDescent="0.2">
      <c r="F21" s="608" t="s">
        <v>537</v>
      </c>
      <c r="G21" s="608"/>
      <c r="H21" s="608"/>
      <c r="I21" s="608"/>
      <c r="J21" s="608"/>
      <c r="K21" s="608"/>
      <c r="L21" s="608"/>
      <c r="M21" s="608"/>
      <c r="N21" s="608"/>
      <c r="O21" s="608"/>
      <c r="P21" s="608"/>
      <c r="Q21" s="608"/>
      <c r="R21" s="608"/>
      <c r="S21" s="608"/>
      <c r="T21" s="608"/>
      <c r="U21" s="608"/>
      <c r="V21" s="608"/>
      <c r="W21" s="608"/>
      <c r="X21" s="608"/>
      <c r="Y21" s="608"/>
      <c r="Z21" s="608"/>
      <c r="AA21" s="445"/>
      <c r="AB21" s="445"/>
      <c r="AC21" s="445"/>
      <c r="AD21" s="445"/>
      <c r="AE21" s="445"/>
      <c r="AF21" s="445"/>
      <c r="AG21" s="445"/>
      <c r="AH21" s="445"/>
      <c r="AI21" s="445"/>
      <c r="AJ21" s="445"/>
      <c r="AK21" s="445"/>
      <c r="AL21" s="445"/>
      <c r="AM21" s="445"/>
      <c r="AN21" s="445"/>
      <c r="AO21" s="445"/>
      <c r="AP21" s="445"/>
      <c r="AQ21" s="445"/>
      <c r="AR21" s="445"/>
      <c r="AS21" s="445"/>
      <c r="AT21" s="445"/>
    </row>
    <row r="22" spans="1:46" s="1" customFormat="1" ht="22.5" customHeight="1" x14ac:dyDescent="0.25">
      <c r="F22" s="2" t="s">
        <v>117</v>
      </c>
      <c r="G22" s="2"/>
      <c r="K22" s="2"/>
      <c r="Q22" s="7"/>
      <c r="R22" s="7"/>
      <c r="U22" s="7"/>
      <c r="V22" s="7"/>
      <c r="W22" s="8"/>
      <c r="X22" s="8"/>
      <c r="Y22" s="8"/>
      <c r="Z22" s="8"/>
      <c r="AA22" s="8"/>
      <c r="AB22" s="8"/>
      <c r="AC22" s="8"/>
      <c r="AD22" s="8"/>
      <c r="AE22" s="8"/>
      <c r="AF22" s="8"/>
      <c r="AG22" s="8"/>
      <c r="AH22" s="8"/>
      <c r="AI22" s="8"/>
      <c r="AJ22" s="8"/>
      <c r="AK22" s="8"/>
      <c r="AL22" s="8"/>
      <c r="AM22" s="8"/>
      <c r="AN22" s="8"/>
      <c r="AO22" s="8"/>
      <c r="AP22" s="8"/>
      <c r="AQ22" s="8"/>
      <c r="AR22" s="7"/>
      <c r="AS22" s="7"/>
    </row>
    <row r="23" spans="1:46" s="1" customFormat="1" ht="15" customHeight="1" x14ac:dyDescent="0.2">
      <c r="A23" s="10"/>
      <c r="B23" s="11"/>
      <c r="C23" s="11"/>
      <c r="D23" s="11"/>
      <c r="F23" s="550" t="s">
        <v>231</v>
      </c>
      <c r="G23" s="550"/>
      <c r="H23" s="550"/>
      <c r="I23" s="550"/>
      <c r="J23" s="550"/>
      <c r="K23" s="550"/>
      <c r="L23" s="550"/>
      <c r="M23" s="550"/>
      <c r="N23" s="550"/>
      <c r="O23" s="550"/>
      <c r="P23" s="550"/>
      <c r="Q23" s="550"/>
      <c r="R23" s="550"/>
      <c r="S23" s="550"/>
      <c r="T23" s="550"/>
      <c r="U23" s="550"/>
      <c r="V23" s="550"/>
    </row>
    <row r="24" spans="1:46" s="1" customFormat="1" ht="15" customHeight="1" x14ac:dyDescent="0.2">
      <c r="A24" s="10"/>
      <c r="B24" s="11"/>
      <c r="C24" s="11"/>
      <c r="D24" s="11"/>
      <c r="F24" s="612" t="s">
        <v>538</v>
      </c>
      <c r="G24" s="612"/>
      <c r="H24" s="612"/>
      <c r="I24" s="612"/>
      <c r="J24" s="612"/>
      <c r="K24" s="612"/>
      <c r="L24" s="612"/>
      <c r="M24" s="612"/>
      <c r="N24" s="612"/>
      <c r="O24" s="612"/>
      <c r="P24" s="612"/>
      <c r="Q24" s="612"/>
      <c r="R24" s="612"/>
      <c r="S24" s="612"/>
      <c r="T24" s="612"/>
      <c r="U24" s="612"/>
      <c r="V24" s="612"/>
    </row>
    <row r="25" spans="1:46" s="1" customFormat="1" ht="15" customHeight="1" x14ac:dyDescent="0.2">
      <c r="A25" s="10"/>
      <c r="B25" s="11"/>
      <c r="C25" s="11"/>
      <c r="D25" s="11"/>
      <c r="F25" s="576" t="s">
        <v>230</v>
      </c>
      <c r="G25" s="577"/>
      <c r="H25" s="577"/>
      <c r="I25" s="577"/>
      <c r="J25" s="577"/>
      <c r="K25" s="577"/>
      <c r="L25" s="577"/>
      <c r="M25" s="577"/>
      <c r="N25" s="577"/>
      <c r="O25" s="577"/>
      <c r="P25" s="577"/>
      <c r="Q25" s="577"/>
      <c r="R25" s="577"/>
      <c r="S25" s="577"/>
      <c r="T25" s="577"/>
      <c r="U25" s="577"/>
      <c r="V25" s="578"/>
    </row>
    <row r="26" spans="1:46" s="1" customFormat="1" ht="15" customHeight="1" x14ac:dyDescent="0.2">
      <c r="A26" s="10"/>
      <c r="B26" s="11"/>
      <c r="C26" s="11"/>
      <c r="D26" s="11"/>
      <c r="F26" s="579" t="s">
        <v>228</v>
      </c>
      <c r="G26" s="580"/>
      <c r="H26" s="580"/>
      <c r="I26" s="580"/>
      <c r="J26" s="580"/>
      <c r="K26" s="580"/>
      <c r="L26" s="580"/>
      <c r="M26" s="580"/>
      <c r="N26" s="580"/>
      <c r="O26" s="580"/>
      <c r="P26" s="580"/>
      <c r="Q26" s="580"/>
      <c r="R26" s="580"/>
      <c r="S26" s="580"/>
      <c r="T26" s="580"/>
      <c r="U26" s="580"/>
      <c r="V26" s="581"/>
    </row>
    <row r="27" spans="1:46" s="1" customFormat="1" ht="15.75" x14ac:dyDescent="0.25">
      <c r="F27" s="2"/>
      <c r="G27" s="2"/>
      <c r="K27" s="2"/>
      <c r="Q27" s="7"/>
      <c r="R27" s="7"/>
      <c r="U27" s="7"/>
      <c r="V27" s="7"/>
      <c r="W27" s="8"/>
      <c r="X27" s="8"/>
      <c r="Y27" s="8"/>
      <c r="Z27" s="8"/>
      <c r="AA27" s="8"/>
      <c r="AB27" s="8"/>
      <c r="AC27" s="8"/>
      <c r="AD27" s="8"/>
      <c r="AE27" s="8"/>
      <c r="AF27" s="8"/>
      <c r="AG27" s="8"/>
      <c r="AH27" s="8"/>
      <c r="AI27" s="8"/>
      <c r="AJ27" s="8"/>
      <c r="AK27" s="8"/>
      <c r="AL27" s="8"/>
      <c r="AM27" s="8"/>
      <c r="AN27" s="8"/>
      <c r="AO27" s="8"/>
      <c r="AP27" s="8"/>
      <c r="AQ27" s="8"/>
      <c r="AR27" s="7"/>
      <c r="AS27" s="7"/>
    </row>
    <row r="28" spans="1:46" ht="15" customHeight="1" x14ac:dyDescent="0.2">
      <c r="F28" s="560" t="s">
        <v>542</v>
      </c>
      <c r="G28" s="560"/>
      <c r="H28" s="560"/>
      <c r="I28" s="560"/>
      <c r="J28" s="560"/>
      <c r="K28" s="560"/>
      <c r="L28" s="560"/>
      <c r="M28" s="560"/>
      <c r="N28" s="560"/>
      <c r="O28" s="560"/>
      <c r="P28" s="560"/>
      <c r="Q28" s="560"/>
      <c r="R28" s="560"/>
      <c r="S28" s="560"/>
      <c r="T28" s="560"/>
      <c r="U28" s="560"/>
      <c r="V28" s="560"/>
      <c r="W28" s="560"/>
      <c r="X28" s="560"/>
      <c r="Y28" s="560"/>
      <c r="Z28" s="560"/>
      <c r="AA28" s="560"/>
      <c r="AB28" s="560"/>
      <c r="AC28" s="560"/>
      <c r="AD28" s="560"/>
      <c r="AE28" s="560"/>
      <c r="AF28" s="560"/>
      <c r="AG28" s="560"/>
      <c r="AH28" s="560"/>
      <c r="AI28" s="560"/>
      <c r="AJ28" s="560"/>
      <c r="AK28" s="560"/>
      <c r="AL28" s="560"/>
      <c r="AM28" s="560"/>
      <c r="AN28" s="560"/>
      <c r="AO28" s="560"/>
      <c r="AP28" s="560"/>
      <c r="AQ28" s="560"/>
    </row>
    <row r="29" spans="1:46" ht="15" customHeight="1" x14ac:dyDescent="0.2">
      <c r="F29" s="609" t="s">
        <v>597</v>
      </c>
      <c r="G29" s="609"/>
      <c r="H29" s="609"/>
      <c r="I29" s="609"/>
      <c r="J29" s="609"/>
      <c r="K29" s="609"/>
      <c r="L29" s="609"/>
      <c r="M29" s="609"/>
      <c r="N29" s="609"/>
      <c r="O29" s="609"/>
      <c r="P29" s="609"/>
      <c r="Q29" s="609"/>
      <c r="R29" s="609"/>
      <c r="S29" s="609"/>
      <c r="T29" s="609"/>
      <c r="U29" s="609"/>
      <c r="V29" s="609"/>
      <c r="W29" s="609"/>
      <c r="X29" s="609"/>
      <c r="Y29" s="609"/>
      <c r="Z29" s="609"/>
      <c r="AA29" s="609"/>
      <c r="AB29" s="609"/>
      <c r="AC29" s="609"/>
      <c r="AD29" s="609"/>
      <c r="AE29" s="609"/>
      <c r="AF29" s="609"/>
      <c r="AG29" s="609"/>
      <c r="AH29" s="609"/>
      <c r="AI29" s="609"/>
      <c r="AJ29" s="609"/>
      <c r="AK29" s="609"/>
      <c r="AL29" s="609"/>
      <c r="AM29" s="609"/>
      <c r="AN29" s="609"/>
      <c r="AO29" s="609"/>
      <c r="AP29" s="609"/>
      <c r="AQ29" s="609"/>
    </row>
    <row r="30" spans="1:46" ht="15" customHeight="1" x14ac:dyDescent="0.2">
      <c r="F30" s="609" t="s">
        <v>133</v>
      </c>
      <c r="G30" s="609"/>
      <c r="H30" s="609"/>
      <c r="I30" s="609"/>
      <c r="J30" s="609"/>
      <c r="K30" s="609"/>
      <c r="L30" s="609"/>
      <c r="M30" s="609"/>
      <c r="N30" s="609"/>
      <c r="O30" s="609"/>
      <c r="P30" s="609"/>
      <c r="Q30" s="609"/>
      <c r="R30" s="609"/>
      <c r="S30" s="609"/>
      <c r="T30" s="609"/>
      <c r="U30" s="609"/>
      <c r="V30" s="609"/>
      <c r="W30" s="609"/>
      <c r="X30" s="609"/>
      <c r="Y30" s="609"/>
      <c r="Z30" s="609"/>
      <c r="AA30" s="609"/>
      <c r="AB30" s="609"/>
      <c r="AC30" s="609"/>
      <c r="AD30" s="609"/>
      <c r="AE30" s="609"/>
      <c r="AF30" s="609"/>
      <c r="AG30" s="609"/>
      <c r="AH30" s="609"/>
      <c r="AI30" s="609"/>
      <c r="AJ30" s="609"/>
      <c r="AK30" s="609"/>
      <c r="AL30" s="609"/>
      <c r="AM30" s="609"/>
      <c r="AN30" s="609"/>
      <c r="AO30" s="609"/>
      <c r="AP30" s="609"/>
      <c r="AQ30" s="609"/>
    </row>
    <row r="31" spans="1:46" ht="15" customHeight="1" x14ac:dyDescent="0.2">
      <c r="F31" s="609" t="s">
        <v>548</v>
      </c>
      <c r="G31" s="609"/>
      <c r="H31" s="609"/>
      <c r="I31" s="609"/>
      <c r="J31" s="609"/>
      <c r="K31" s="609"/>
      <c r="L31" s="609"/>
      <c r="M31" s="609"/>
      <c r="N31" s="609"/>
      <c r="O31" s="609"/>
      <c r="P31" s="609"/>
      <c r="Q31" s="609"/>
      <c r="R31" s="609"/>
      <c r="S31" s="609"/>
      <c r="T31" s="609"/>
      <c r="U31" s="609"/>
      <c r="V31" s="609"/>
      <c r="W31" s="609"/>
      <c r="X31" s="609"/>
      <c r="Y31" s="609"/>
      <c r="Z31" s="609"/>
      <c r="AA31" s="609"/>
      <c r="AB31" s="609"/>
      <c r="AC31" s="609"/>
      <c r="AD31" s="609"/>
      <c r="AE31" s="609"/>
      <c r="AF31" s="609"/>
      <c r="AG31" s="609"/>
      <c r="AH31" s="609"/>
      <c r="AI31" s="609"/>
      <c r="AJ31" s="609"/>
      <c r="AK31" s="609"/>
      <c r="AL31" s="609"/>
      <c r="AM31" s="609"/>
      <c r="AN31" s="609"/>
      <c r="AO31" s="609"/>
      <c r="AP31" s="609"/>
      <c r="AQ31" s="609"/>
    </row>
    <row r="32" spans="1:46" ht="15" customHeight="1" x14ac:dyDescent="0.2">
      <c r="F32" s="609" t="s">
        <v>547</v>
      </c>
      <c r="G32" s="609"/>
      <c r="H32" s="609"/>
      <c r="I32" s="609"/>
      <c r="J32" s="609"/>
      <c r="K32" s="609"/>
      <c r="L32" s="609"/>
      <c r="M32" s="609"/>
      <c r="N32" s="609"/>
      <c r="O32" s="609"/>
      <c r="P32" s="609"/>
      <c r="Q32" s="609"/>
      <c r="R32" s="609"/>
      <c r="S32" s="609"/>
      <c r="T32" s="609"/>
      <c r="U32" s="609"/>
      <c r="V32" s="609"/>
      <c r="W32" s="609"/>
      <c r="X32" s="609"/>
      <c r="Y32" s="609"/>
      <c r="Z32" s="609"/>
      <c r="AA32" s="609"/>
      <c r="AB32" s="609"/>
      <c r="AC32" s="609"/>
      <c r="AD32" s="609"/>
      <c r="AE32" s="609"/>
      <c r="AF32" s="609"/>
      <c r="AG32" s="609"/>
      <c r="AH32" s="609"/>
      <c r="AI32" s="609"/>
      <c r="AJ32" s="609"/>
      <c r="AK32" s="609"/>
      <c r="AL32" s="609"/>
      <c r="AM32" s="609"/>
      <c r="AN32" s="609"/>
      <c r="AO32" s="609"/>
      <c r="AP32" s="609"/>
      <c r="AQ32" s="609"/>
    </row>
  </sheetData>
  <sheetProtection algorithmName="SHA-512" hashValue="L1DMCgFhoYAOsRolIUHyufUjCECnZUCOxmrtC2zTX3Z73lkdrPED3UVg2LmG02OgfQSmpe8Ab21uOW2XLbAYhg==" saltValue="/0hKyJmmNUuxD4OHKAmwfw==" spinCount="100000" sheet="1" objects="1" scenarios="1"/>
  <mergeCells count="31">
    <mergeCell ref="F21:Z21"/>
    <mergeCell ref="F32:AQ32"/>
    <mergeCell ref="F8:F10"/>
    <mergeCell ref="F29:AQ29"/>
    <mergeCell ref="F30:AQ30"/>
    <mergeCell ref="F31:AQ31"/>
    <mergeCell ref="F28:AQ28"/>
    <mergeCell ref="AK10:AL10"/>
    <mergeCell ref="F23:V23"/>
    <mergeCell ref="F24:V24"/>
    <mergeCell ref="F25:V25"/>
    <mergeCell ref="F26:V26"/>
    <mergeCell ref="U10:V10"/>
    <mergeCell ref="Y10:Z10"/>
    <mergeCell ref="AC10:AD10"/>
    <mergeCell ref="AS10:AT10"/>
    <mergeCell ref="Q10:R10"/>
    <mergeCell ref="AG10:AH10"/>
    <mergeCell ref="AO10:AP10"/>
    <mergeCell ref="F2:AT2"/>
    <mergeCell ref="O9:V9"/>
    <mergeCell ref="G9:N9"/>
    <mergeCell ref="W9:Z9"/>
    <mergeCell ref="AA9:AD9"/>
    <mergeCell ref="W8:AD8"/>
    <mergeCell ref="AE9:AL9"/>
    <mergeCell ref="AM9:AT9"/>
    <mergeCell ref="AE8:AT8"/>
    <mergeCell ref="G8:V8"/>
    <mergeCell ref="I10:J10"/>
    <mergeCell ref="M10:N10"/>
  </mergeCells>
  <dataValidations count="1">
    <dataValidation type="decimal" allowBlank="1" showInputMessage="1" showErrorMessage="1" sqref="AQ11:AQ18 K11:K18 O11:O18 AA11:AA18 AE11:AE18 S11:S18 AM11:AM18 AI11:AI18 W11:W18 G11:G18" xr:uid="{00000000-0002-0000-0A00-000000000000}">
      <formula1>0</formula1>
      <formula2>9999999999</formula2>
    </dataValidation>
  </dataValidations>
  <pageMargins left="0.23622047244094491" right="0.23622047244094491" top="0.74803149606299213" bottom="0.74803149606299213" header="0.31496062992125984" footer="0.31496062992125984"/>
  <pageSetup paperSize="9" scale="51" orientation="landscape" r:id="rId1"/>
  <headerFooter>
    <oddFooter>&amp;L&amp;F&amp;CPage &amp;P of &amp;N&amp;R&amp;A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6388" r:id="rId4" name="Button 4">
              <controlPr defaultSize="0" print="0" autoFill="0" autoPict="0" macro="[0]!MainBody">
                <anchor moveWithCells="1" sizeWithCells="1">
                  <from>
                    <xdr:col>5</xdr:col>
                    <xdr:colOff>161925</xdr:colOff>
                    <xdr:row>1</xdr:row>
                    <xdr:rowOff>47625</xdr:rowOff>
                  </from>
                  <to>
                    <xdr:col>5</xdr:col>
                    <xdr:colOff>1114425</xdr:colOff>
                    <xdr:row>1</xdr:row>
                    <xdr:rowOff>485775</xdr:rowOff>
                  </to>
                </anchor>
              </controlPr>
            </control>
          </mc:Choice>
        </mc:AlternateContent>
        <mc:AlternateContent xmlns:mc="http://schemas.openxmlformats.org/markup-compatibility/2006">
          <mc:Choice Requires="x14">
            <control shapeId="16389" r:id="rId5" name="Button 5">
              <controlPr defaultSize="0" print="0" autoFill="0" autoPict="0" macro="[0]!RestoreColours">
                <anchor moveWithCells="1" sizeWithCells="1">
                  <from>
                    <xdr:col>5</xdr:col>
                    <xdr:colOff>1219200</xdr:colOff>
                    <xdr:row>1</xdr:row>
                    <xdr:rowOff>28575</xdr:rowOff>
                  </from>
                  <to>
                    <xdr:col>6</xdr:col>
                    <xdr:colOff>514350</xdr:colOff>
                    <xdr:row>1</xdr:row>
                    <xdr:rowOff>485775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A00-000001000000}">
          <x14:formula1>
            <xm:f>'Footnotes list'!$D$9:$D$58</xm:f>
          </x14:formula1>
          <xm:sqref>AO11:AO18 I11:I18 AS11:AS18 AK11:AK18 AG11:AG18 AC11:AC18 Y11:Y18 U11:U18 Q11:Q18 M11:M18</xm:sqref>
        </x14:dataValidation>
        <x14:dataValidation type="list" allowBlank="1" showInputMessage="1" showErrorMessage="1" xr:uid="{00000000-0002-0000-0A00-00000A000000}">
          <x14:formula1>
            <xm:f>Lists!$D$2:$D$8</xm:f>
          </x14:formula1>
          <xm:sqref>H11:H18 AB11:AB18 AF11:AF18 X11:X18 AN11:AN18 T11:T18 L11:L18 P11:P18 AJ11:AJ18 AR11:AR18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8">
    <tabColor rgb="FF266865"/>
    <pageSetUpPr fitToPage="1"/>
  </sheetPr>
  <dimension ref="A1:G3"/>
  <sheetViews>
    <sheetView workbookViewId="0"/>
  </sheetViews>
  <sheetFormatPr defaultColWidth="8.7109375" defaultRowHeight="12.75" x14ac:dyDescent="0.2"/>
  <cols>
    <col min="1" max="1" width="14.5703125" style="117" customWidth="1"/>
    <col min="2" max="2" width="19.85546875" style="117" customWidth="1"/>
    <col min="3" max="3" width="9.7109375" style="117" customWidth="1"/>
    <col min="4" max="4" width="16.28515625" style="117" customWidth="1"/>
    <col min="5" max="5" width="59.28515625" customWidth="1"/>
    <col min="6" max="6" width="13.140625" style="117" customWidth="1"/>
    <col min="7" max="7" width="8.7109375" hidden="1" customWidth="1"/>
  </cols>
  <sheetData>
    <row r="1" spans="1:7" x14ac:dyDescent="0.2">
      <c r="A1" s="398" t="s">
        <v>310</v>
      </c>
      <c r="B1" s="398" t="s">
        <v>311</v>
      </c>
      <c r="C1" s="398" t="s">
        <v>312</v>
      </c>
      <c r="D1" s="398" t="s">
        <v>313</v>
      </c>
      <c r="E1" s="398" t="s">
        <v>19</v>
      </c>
      <c r="F1" s="398" t="s">
        <v>255</v>
      </c>
      <c r="G1" s="398" t="s">
        <v>314</v>
      </c>
    </row>
    <row r="2" spans="1:7" x14ac:dyDescent="0.2">
      <c r="A2"/>
      <c r="B2"/>
      <c r="C2"/>
      <c r="D2"/>
      <c r="F2"/>
    </row>
    <row r="3" spans="1:7" x14ac:dyDescent="0.2">
      <c r="A3"/>
      <c r="B3"/>
      <c r="C3"/>
      <c r="D3"/>
      <c r="F3"/>
    </row>
  </sheetData>
  <sheetProtection algorithmName="SHA-512" hashValue="gLrDrP6rdUHkbb/hJtwE6JNZ0bKg6pFCbyi6leXFv7ABv079Zua/vwnxrwB07CB7kDAKxMGvzP38oNf5QcUaaA==" saltValue="1MYQXaA+N2o8Drb00rnAOg==" spinCount="100000" sheet="1" objects="1" scenarios="1" insertHyperlinks="0" autoFilter="0"/>
  <autoFilter ref="B1:F3" xr:uid="{00000000-0001-0000-0B00-000000000000}"/>
  <pageMargins left="0.70866141732283472" right="0.70866141732283472" top="0.74803149606299213" bottom="0.74803149606299213" header="0.31496062992125984" footer="0.31496062992125984"/>
  <pageSetup paperSize="9" fitToHeight="0" orientation="landscape" r:id="rId1"/>
  <headerFooter>
    <oddFooter>&amp;L&amp;F&amp;CPage &amp;P of &amp;N&amp;R&amp;A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9">
    <tabColor rgb="FF7030A0"/>
  </sheetPr>
  <dimension ref="A1:G38"/>
  <sheetViews>
    <sheetView workbookViewId="0">
      <selection activeCell="M1" sqref="M1:M1048576"/>
    </sheetView>
  </sheetViews>
  <sheetFormatPr defaultRowHeight="12.75" x14ac:dyDescent="0.2"/>
  <cols>
    <col min="1" max="1" width="11.5703125" style="117" customWidth="1"/>
    <col min="2" max="2" width="22.28515625" customWidth="1"/>
    <col min="3" max="3" width="12.140625" customWidth="1"/>
    <col min="4" max="4" width="83.42578125" customWidth="1"/>
    <col min="5" max="5" width="9.140625" style="117"/>
    <col min="6" max="6" width="12" customWidth="1"/>
    <col min="7" max="7" width="95.7109375" customWidth="1"/>
  </cols>
  <sheetData>
    <row r="1" spans="1:7" x14ac:dyDescent="0.2">
      <c r="A1" s="170" t="s">
        <v>467</v>
      </c>
      <c r="B1" s="168" t="s">
        <v>232</v>
      </c>
      <c r="C1" s="167" t="s">
        <v>312</v>
      </c>
      <c r="D1" s="167" t="s">
        <v>317</v>
      </c>
      <c r="E1" s="170" t="s">
        <v>319</v>
      </c>
      <c r="F1" s="170" t="s">
        <v>318</v>
      </c>
      <c r="G1" s="170" t="s">
        <v>468</v>
      </c>
    </row>
    <row r="2" spans="1:7" x14ac:dyDescent="0.2">
      <c r="A2" s="410" t="s">
        <v>465</v>
      </c>
      <c r="B2" s="405" t="s">
        <v>9</v>
      </c>
      <c r="C2" s="405" t="s">
        <v>243</v>
      </c>
      <c r="D2" s="405" t="s">
        <v>320</v>
      </c>
      <c r="E2" s="406">
        <v>1.1000000000000001</v>
      </c>
      <c r="F2" s="407">
        <v>44109</v>
      </c>
      <c r="G2" s="408"/>
    </row>
    <row r="3" spans="1:7" x14ac:dyDescent="0.2">
      <c r="A3" s="406" t="s">
        <v>465</v>
      </c>
      <c r="B3" s="405" t="s">
        <v>9</v>
      </c>
      <c r="C3" s="405" t="s">
        <v>342</v>
      </c>
      <c r="D3" s="405" t="s">
        <v>343</v>
      </c>
      <c r="E3" s="406">
        <v>1.1000000000000001</v>
      </c>
      <c r="F3" s="407">
        <v>44109</v>
      </c>
      <c r="G3" s="408"/>
    </row>
    <row r="4" spans="1:7" x14ac:dyDescent="0.2">
      <c r="A4" s="406" t="s">
        <v>465</v>
      </c>
      <c r="B4" s="405" t="s">
        <v>246</v>
      </c>
      <c r="C4" s="405" t="s">
        <v>322</v>
      </c>
      <c r="D4" s="405" t="s">
        <v>321</v>
      </c>
      <c r="E4" s="406">
        <v>1.1000000000000001</v>
      </c>
      <c r="F4" s="407">
        <v>44109</v>
      </c>
      <c r="G4" s="408"/>
    </row>
    <row r="5" spans="1:7" x14ac:dyDescent="0.2">
      <c r="A5" s="406" t="s">
        <v>465</v>
      </c>
      <c r="B5" s="405" t="s">
        <v>246</v>
      </c>
      <c r="C5" s="405"/>
      <c r="D5" s="409" t="s">
        <v>336</v>
      </c>
      <c r="E5" s="410" t="s">
        <v>340</v>
      </c>
      <c r="F5" s="407">
        <v>44109</v>
      </c>
      <c r="G5" s="408"/>
    </row>
    <row r="6" spans="1:7" x14ac:dyDescent="0.2">
      <c r="A6" s="406" t="s">
        <v>465</v>
      </c>
      <c r="B6" s="405" t="s">
        <v>246</v>
      </c>
      <c r="C6" s="405"/>
      <c r="D6" s="405" t="s">
        <v>331</v>
      </c>
      <c r="E6" s="410" t="s">
        <v>340</v>
      </c>
      <c r="F6" s="407">
        <v>44109</v>
      </c>
      <c r="G6" s="408"/>
    </row>
    <row r="7" spans="1:7" x14ac:dyDescent="0.2">
      <c r="A7" s="406" t="s">
        <v>465</v>
      </c>
      <c r="B7" s="405" t="s">
        <v>247</v>
      </c>
      <c r="C7" s="405" t="s">
        <v>338</v>
      </c>
      <c r="D7" s="405" t="s">
        <v>339</v>
      </c>
      <c r="E7" s="406">
        <v>1.1000000000000001</v>
      </c>
      <c r="F7" s="407">
        <v>44109</v>
      </c>
      <c r="G7" s="408"/>
    </row>
    <row r="8" spans="1:7" x14ac:dyDescent="0.2">
      <c r="A8" s="413" t="s">
        <v>466</v>
      </c>
      <c r="B8" s="411" t="s">
        <v>463</v>
      </c>
      <c r="C8" s="412"/>
      <c r="D8" s="411" t="s">
        <v>469</v>
      </c>
      <c r="E8" s="413" t="s">
        <v>462</v>
      </c>
      <c r="F8" s="414">
        <v>44299</v>
      </c>
      <c r="G8" s="411" t="s">
        <v>464</v>
      </c>
    </row>
    <row r="9" spans="1:7" x14ac:dyDescent="0.2">
      <c r="A9" s="415" t="s">
        <v>466</v>
      </c>
      <c r="B9" s="411" t="s">
        <v>470</v>
      </c>
      <c r="C9" s="412"/>
      <c r="D9" s="412" t="s">
        <v>471</v>
      </c>
      <c r="E9" s="415" t="s">
        <v>462</v>
      </c>
      <c r="F9" s="414">
        <v>44300</v>
      </c>
      <c r="G9" s="412"/>
    </row>
    <row r="10" spans="1:7" x14ac:dyDescent="0.2">
      <c r="A10" s="415" t="s">
        <v>466</v>
      </c>
      <c r="B10" s="411"/>
      <c r="C10" s="412"/>
      <c r="D10" s="412" t="s">
        <v>472</v>
      </c>
      <c r="E10" s="415" t="s">
        <v>462</v>
      </c>
      <c r="F10" s="414">
        <v>44300</v>
      </c>
      <c r="G10" s="412"/>
    </row>
    <row r="11" spans="1:7" x14ac:dyDescent="0.2">
      <c r="A11" s="415" t="s">
        <v>466</v>
      </c>
      <c r="B11" s="411"/>
      <c r="C11" s="412"/>
      <c r="D11" s="412" t="s">
        <v>473</v>
      </c>
      <c r="E11" s="415" t="s">
        <v>462</v>
      </c>
      <c r="F11" s="414">
        <v>44300</v>
      </c>
      <c r="G11" s="411"/>
    </row>
    <row r="12" spans="1:7" x14ac:dyDescent="0.2">
      <c r="A12" s="415" t="s">
        <v>466</v>
      </c>
      <c r="B12" s="411" t="s">
        <v>474</v>
      </c>
      <c r="C12" s="412"/>
      <c r="D12" s="412" t="s">
        <v>475</v>
      </c>
      <c r="E12" s="415" t="s">
        <v>462</v>
      </c>
      <c r="F12" s="414">
        <v>44300</v>
      </c>
      <c r="G12" s="412"/>
    </row>
    <row r="13" spans="1:7" x14ac:dyDescent="0.2">
      <c r="A13" s="415" t="s">
        <v>466</v>
      </c>
      <c r="B13" s="412" t="s">
        <v>476</v>
      </c>
      <c r="C13" s="412" t="s">
        <v>477</v>
      </c>
      <c r="D13" s="412" t="s">
        <v>478</v>
      </c>
      <c r="E13" s="413" t="s">
        <v>462</v>
      </c>
      <c r="F13" s="414">
        <v>44306</v>
      </c>
      <c r="G13" s="412"/>
    </row>
    <row r="14" spans="1:7" s="427" customFormat="1" x14ac:dyDescent="0.2">
      <c r="A14" s="423" t="s">
        <v>465</v>
      </c>
      <c r="B14" s="424" t="s">
        <v>476</v>
      </c>
      <c r="C14" s="424" t="s">
        <v>485</v>
      </c>
      <c r="D14" s="424" t="s">
        <v>486</v>
      </c>
      <c r="E14" s="425" t="s">
        <v>462</v>
      </c>
      <c r="F14" s="426">
        <v>44321</v>
      </c>
      <c r="G14" s="424"/>
    </row>
    <row r="15" spans="1:7" x14ac:dyDescent="0.2">
      <c r="A15" s="613">
        <v>2022</v>
      </c>
      <c r="B15" s="613"/>
      <c r="C15" s="613"/>
      <c r="D15" s="613"/>
      <c r="E15" s="444"/>
      <c r="F15" s="444"/>
      <c r="G15" s="444"/>
    </row>
    <row r="16" spans="1:7" x14ac:dyDescent="0.2">
      <c r="A16" s="406" t="s">
        <v>465</v>
      </c>
      <c r="B16" s="405" t="s">
        <v>491</v>
      </c>
      <c r="C16" s="405"/>
      <c r="D16" s="405" t="s">
        <v>492</v>
      </c>
      <c r="E16" s="406" t="s">
        <v>501</v>
      </c>
      <c r="F16" s="407">
        <v>44379</v>
      </c>
      <c r="G16" s="408"/>
    </row>
    <row r="17" spans="1:7" x14ac:dyDescent="0.2">
      <c r="A17" s="406" t="s">
        <v>465</v>
      </c>
      <c r="B17" s="405" t="s">
        <v>493</v>
      </c>
      <c r="C17" s="405"/>
      <c r="D17" s="405" t="s">
        <v>494</v>
      </c>
      <c r="E17" s="406" t="s">
        <v>501</v>
      </c>
      <c r="F17" s="407">
        <v>44384</v>
      </c>
      <c r="G17" s="408"/>
    </row>
    <row r="18" spans="1:7" x14ac:dyDescent="0.2">
      <c r="A18" s="406" t="s">
        <v>465</v>
      </c>
      <c r="B18" s="405" t="s">
        <v>202</v>
      </c>
      <c r="C18" s="405" t="s">
        <v>495</v>
      </c>
      <c r="D18" s="405" t="s">
        <v>496</v>
      </c>
      <c r="E18" s="406" t="s">
        <v>501</v>
      </c>
      <c r="F18" s="407">
        <v>44384</v>
      </c>
      <c r="G18" s="408"/>
    </row>
    <row r="19" spans="1:7" x14ac:dyDescent="0.2">
      <c r="A19" s="406" t="s">
        <v>465</v>
      </c>
      <c r="B19" s="405" t="s">
        <v>470</v>
      </c>
      <c r="C19" s="405"/>
      <c r="D19" s="405" t="s">
        <v>499</v>
      </c>
      <c r="E19" s="406" t="s">
        <v>501</v>
      </c>
      <c r="F19" s="407">
        <v>44428</v>
      </c>
      <c r="G19" s="408"/>
    </row>
    <row r="20" spans="1:7" x14ac:dyDescent="0.2">
      <c r="A20" s="406" t="s">
        <v>465</v>
      </c>
      <c r="B20" s="405" t="s">
        <v>470</v>
      </c>
      <c r="C20" s="405"/>
      <c r="D20" s="405" t="s">
        <v>500</v>
      </c>
      <c r="E20" s="406" t="s">
        <v>501</v>
      </c>
      <c r="F20" s="407">
        <v>44428</v>
      </c>
      <c r="G20" s="408"/>
    </row>
    <row r="21" spans="1:7" x14ac:dyDescent="0.2">
      <c r="A21" s="406" t="s">
        <v>465</v>
      </c>
      <c r="B21" s="405" t="s">
        <v>470</v>
      </c>
      <c r="C21" s="405"/>
      <c r="D21" s="405" t="s">
        <v>497</v>
      </c>
      <c r="E21" s="406" t="s">
        <v>501</v>
      </c>
      <c r="F21" s="407">
        <v>44428</v>
      </c>
      <c r="G21" s="408"/>
    </row>
    <row r="22" spans="1:7" x14ac:dyDescent="0.2">
      <c r="A22" s="406" t="s">
        <v>465</v>
      </c>
      <c r="B22" s="405" t="s">
        <v>470</v>
      </c>
      <c r="C22" s="405"/>
      <c r="D22" s="405" t="s">
        <v>498</v>
      </c>
      <c r="E22" s="406" t="s">
        <v>501</v>
      </c>
      <c r="F22" s="407">
        <v>44428</v>
      </c>
      <c r="G22" s="408"/>
    </row>
    <row r="23" spans="1:7" x14ac:dyDescent="0.2">
      <c r="A23" s="441" t="s">
        <v>502</v>
      </c>
      <c r="B23" s="442" t="s">
        <v>470</v>
      </c>
      <c r="C23" s="442"/>
      <c r="D23" s="442" t="s">
        <v>516</v>
      </c>
      <c r="E23" s="441" t="s">
        <v>501</v>
      </c>
      <c r="F23" s="443">
        <v>44622</v>
      </c>
      <c r="G23" s="442"/>
    </row>
    <row r="24" spans="1:7" x14ac:dyDescent="0.2">
      <c r="A24" s="613">
        <v>2023</v>
      </c>
      <c r="B24" s="613"/>
      <c r="C24" s="613"/>
      <c r="D24" s="613"/>
      <c r="E24" s="406"/>
      <c r="F24" s="407"/>
      <c r="G24" s="405"/>
    </row>
    <row r="25" spans="1:7" x14ac:dyDescent="0.2">
      <c r="A25" s="439" t="s">
        <v>502</v>
      </c>
      <c r="B25" s="9" t="s">
        <v>10</v>
      </c>
      <c r="C25" t="s">
        <v>567</v>
      </c>
      <c r="D25" s="9" t="s">
        <v>520</v>
      </c>
      <c r="E25" s="439" t="s">
        <v>519</v>
      </c>
      <c r="F25" s="440">
        <v>44936</v>
      </c>
      <c r="G25" s="9" t="s">
        <v>521</v>
      </c>
    </row>
    <row r="26" spans="1:7" x14ac:dyDescent="0.2">
      <c r="A26" s="439" t="s">
        <v>502</v>
      </c>
      <c r="B26" s="9" t="s">
        <v>531</v>
      </c>
      <c r="D26" s="9" t="s">
        <v>532</v>
      </c>
      <c r="E26" s="439" t="s">
        <v>519</v>
      </c>
      <c r="F26" s="440">
        <v>44936</v>
      </c>
    </row>
    <row r="27" spans="1:7" x14ac:dyDescent="0.2">
      <c r="B27" s="9" t="s">
        <v>549</v>
      </c>
      <c r="D27" s="9" t="s">
        <v>568</v>
      </c>
      <c r="E27" s="439" t="s">
        <v>519</v>
      </c>
      <c r="F27" s="440">
        <v>44937</v>
      </c>
    </row>
    <row r="28" spans="1:7" x14ac:dyDescent="0.2">
      <c r="B28" s="9" t="s">
        <v>549</v>
      </c>
      <c r="C28" s="9" t="s">
        <v>573</v>
      </c>
      <c r="D28" s="9" t="s">
        <v>572</v>
      </c>
      <c r="E28" s="439" t="s">
        <v>519</v>
      </c>
      <c r="F28" s="440">
        <v>44937</v>
      </c>
    </row>
    <row r="29" spans="1:7" x14ac:dyDescent="0.2">
      <c r="B29" s="9" t="s">
        <v>549</v>
      </c>
      <c r="C29" s="9" t="s">
        <v>574</v>
      </c>
      <c r="D29" s="9" t="s">
        <v>575</v>
      </c>
      <c r="E29" s="439" t="s">
        <v>519</v>
      </c>
      <c r="F29" s="440">
        <v>44937</v>
      </c>
    </row>
    <row r="30" spans="1:7" x14ac:dyDescent="0.2">
      <c r="B30" s="9" t="s">
        <v>476</v>
      </c>
      <c r="C30" s="9" t="s">
        <v>569</v>
      </c>
      <c r="D30" s="9" t="s">
        <v>570</v>
      </c>
      <c r="E30" s="439" t="s">
        <v>519</v>
      </c>
      <c r="F30" s="440">
        <v>44937</v>
      </c>
      <c r="G30" s="9" t="s">
        <v>571</v>
      </c>
    </row>
    <row r="31" spans="1:7" x14ac:dyDescent="0.2">
      <c r="B31" s="9" t="s">
        <v>549</v>
      </c>
      <c r="C31" s="9" t="s">
        <v>576</v>
      </c>
      <c r="D31" s="9" t="s">
        <v>577</v>
      </c>
      <c r="E31" s="439" t="s">
        <v>519</v>
      </c>
      <c r="F31" s="440"/>
      <c r="G31" s="9"/>
    </row>
    <row r="32" spans="1:7" x14ac:dyDescent="0.2">
      <c r="B32" t="s">
        <v>565</v>
      </c>
      <c r="D32" t="s">
        <v>566</v>
      </c>
      <c r="E32" s="439" t="s">
        <v>519</v>
      </c>
      <c r="F32" s="440">
        <v>44938</v>
      </c>
    </row>
    <row r="33" spans="1:7" x14ac:dyDescent="0.2">
      <c r="B33" s="9" t="s">
        <v>476</v>
      </c>
      <c r="C33" t="s">
        <v>593</v>
      </c>
      <c r="D33" t="s">
        <v>592</v>
      </c>
      <c r="E33" s="439" t="s">
        <v>519</v>
      </c>
      <c r="F33" s="440">
        <v>44992</v>
      </c>
    </row>
    <row r="34" spans="1:7" x14ac:dyDescent="0.2">
      <c r="A34" s="613">
        <v>2024</v>
      </c>
      <c r="B34" s="613"/>
      <c r="C34" s="613"/>
      <c r="D34" s="613"/>
      <c r="E34" s="406"/>
      <c r="F34" s="407"/>
      <c r="G34" s="405"/>
    </row>
    <row r="35" spans="1:7" x14ac:dyDescent="0.2">
      <c r="A35" s="439" t="s">
        <v>634</v>
      </c>
      <c r="B35" s="9" t="s">
        <v>476</v>
      </c>
      <c r="C35" t="s">
        <v>593</v>
      </c>
      <c r="D35" s="9" t="s">
        <v>633</v>
      </c>
      <c r="E35" s="439" t="s">
        <v>640</v>
      </c>
      <c r="F35" s="440">
        <v>45411</v>
      </c>
    </row>
    <row r="36" spans="1:7" x14ac:dyDescent="0.2">
      <c r="A36" s="439" t="s">
        <v>634</v>
      </c>
      <c r="D36" s="9" t="s">
        <v>635</v>
      </c>
      <c r="E36" s="439" t="s">
        <v>640</v>
      </c>
      <c r="F36" s="440">
        <v>45414</v>
      </c>
    </row>
    <row r="37" spans="1:7" x14ac:dyDescent="0.2">
      <c r="A37" s="117" t="s">
        <v>634</v>
      </c>
      <c r="D37" s="9" t="s">
        <v>636</v>
      </c>
      <c r="E37" s="117" t="s">
        <v>640</v>
      </c>
      <c r="F37" s="440">
        <v>45414</v>
      </c>
    </row>
    <row r="38" spans="1:7" x14ac:dyDescent="0.2">
      <c r="A38" s="117" t="s">
        <v>634</v>
      </c>
      <c r="D38" s="9" t="s">
        <v>639</v>
      </c>
      <c r="E38" s="117" t="s">
        <v>641</v>
      </c>
      <c r="F38" s="440">
        <v>45419</v>
      </c>
    </row>
  </sheetData>
  <sheetProtection algorithmName="SHA-512" hashValue="fLlhOyAvACYPfD5X2UVWY04ix9TUSUHALfi9GUB+I7Lou3WLwEVJPL/gBsVj8aeHR+DR5dMU/ox5plPquhWL2A==" saltValue="EhnyxgCx3dwpKs3n/5EDtg==" spinCount="100000" sheet="1" objects="1" scenarios="1" selectLockedCells="1" selectUnlockedCells="1"/>
  <mergeCells count="3">
    <mergeCell ref="A15:D15"/>
    <mergeCell ref="A24:D24"/>
    <mergeCell ref="A34:D34"/>
  </mergeCells>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8">
    <tabColor rgb="FF7030A0"/>
  </sheetPr>
  <dimension ref="A1:M48"/>
  <sheetViews>
    <sheetView topLeftCell="F1" workbookViewId="0">
      <selection activeCell="K9" sqref="K9"/>
    </sheetView>
  </sheetViews>
  <sheetFormatPr defaultColWidth="9.140625" defaultRowHeight="12.75" x14ac:dyDescent="0.2"/>
  <cols>
    <col min="1" max="1" width="24.85546875" customWidth="1"/>
    <col min="2" max="2" width="12.7109375" style="12" bestFit="1" customWidth="1"/>
    <col min="3" max="3" width="9.5703125" style="55" customWidth="1"/>
    <col min="4" max="4" width="10.140625" style="55" bestFit="1" customWidth="1"/>
    <col min="5" max="5" width="34.140625" style="55" customWidth="1"/>
    <col min="6" max="6" width="3.85546875" style="55" customWidth="1"/>
    <col min="7" max="7" width="9.28515625" style="55" customWidth="1"/>
    <col min="8" max="8" width="34.140625" style="55" customWidth="1"/>
    <col min="9" max="9" width="9.140625" style="55"/>
    <col min="10" max="10" width="22" style="55" customWidth="1"/>
    <col min="11" max="11" width="78.42578125" style="249" customWidth="1"/>
    <col min="12" max="12" width="9.140625" style="55"/>
    <col min="13" max="13" width="9.140625" style="55" hidden="1" customWidth="1"/>
    <col min="14" max="16384" width="9.140625" style="55"/>
  </cols>
  <sheetData>
    <row r="1" spans="1:13" ht="44.25" thickBot="1" x14ac:dyDescent="0.3">
      <c r="A1" s="56" t="s">
        <v>29</v>
      </c>
      <c r="B1" s="56" t="s">
        <v>30</v>
      </c>
      <c r="C1" s="57"/>
      <c r="D1" s="57" t="s">
        <v>189</v>
      </c>
      <c r="E1" s="57" t="s">
        <v>190</v>
      </c>
      <c r="F1" s="342"/>
      <c r="G1" s="343" t="s">
        <v>461</v>
      </c>
      <c r="H1" s="344" t="s">
        <v>190</v>
      </c>
      <c r="J1" s="247" t="s">
        <v>397</v>
      </c>
      <c r="K1" s="248" t="s">
        <v>398</v>
      </c>
      <c r="M1" s="494" t="s">
        <v>632</v>
      </c>
    </row>
    <row r="2" spans="1:13" ht="15" x14ac:dyDescent="0.25">
      <c r="A2" s="58" t="s">
        <v>35</v>
      </c>
      <c r="B2" s="59" t="s">
        <v>36</v>
      </c>
      <c r="C2" s="60"/>
      <c r="D2" s="55" t="s">
        <v>162</v>
      </c>
      <c r="E2" s="55" t="s">
        <v>134</v>
      </c>
      <c r="J2" s="614" t="s">
        <v>399</v>
      </c>
      <c r="K2" s="615"/>
    </row>
    <row r="3" spans="1:13" ht="15" x14ac:dyDescent="0.25">
      <c r="A3" s="58" t="s">
        <v>39</v>
      </c>
      <c r="B3" s="59" t="s">
        <v>40</v>
      </c>
      <c r="C3" s="61"/>
      <c r="D3" s="55" t="s">
        <v>163</v>
      </c>
      <c r="E3" s="55" t="s">
        <v>135</v>
      </c>
      <c r="J3" s="346" t="s">
        <v>400</v>
      </c>
      <c r="K3" s="347" t="s">
        <v>0</v>
      </c>
    </row>
    <row r="4" spans="1:13" ht="15" x14ac:dyDescent="0.25">
      <c r="A4" s="58" t="s">
        <v>225</v>
      </c>
      <c r="B4" s="59" t="s">
        <v>45</v>
      </c>
      <c r="C4" s="61"/>
      <c r="D4" s="55" t="s">
        <v>164</v>
      </c>
      <c r="E4" s="55" t="s">
        <v>136</v>
      </c>
      <c r="J4" s="346" t="s">
        <v>401</v>
      </c>
      <c r="K4" s="347" t="s">
        <v>1</v>
      </c>
    </row>
    <row r="5" spans="1:13" ht="15.75" thickBot="1" x14ac:dyDescent="0.3">
      <c r="A5" s="58" t="s">
        <v>46</v>
      </c>
      <c r="B5" s="59" t="s">
        <v>47</v>
      </c>
      <c r="C5" s="61"/>
      <c r="D5" s="55" t="s">
        <v>36</v>
      </c>
      <c r="J5" s="348" t="s">
        <v>402</v>
      </c>
      <c r="K5" s="349" t="s">
        <v>2</v>
      </c>
    </row>
    <row r="6" spans="1:13" ht="15" x14ac:dyDescent="0.25">
      <c r="A6" s="58" t="s">
        <v>54</v>
      </c>
      <c r="B6" s="59" t="s">
        <v>55</v>
      </c>
      <c r="C6" s="61"/>
      <c r="D6" s="55" t="s">
        <v>222</v>
      </c>
      <c r="J6" s="616" t="s">
        <v>403</v>
      </c>
      <c r="K6" s="617"/>
    </row>
    <row r="7" spans="1:13" ht="15" x14ac:dyDescent="0.25">
      <c r="A7" s="58" t="s">
        <v>48</v>
      </c>
      <c r="B7" s="59" t="s">
        <v>49</v>
      </c>
      <c r="C7" s="61"/>
      <c r="D7" s="55" t="s">
        <v>223</v>
      </c>
      <c r="J7" s="350" t="s">
        <v>404</v>
      </c>
      <c r="K7" s="351" t="s">
        <v>405</v>
      </c>
    </row>
    <row r="8" spans="1:13" ht="15" x14ac:dyDescent="0.25">
      <c r="A8" s="58" t="s">
        <v>62</v>
      </c>
      <c r="B8" s="59" t="s">
        <v>63</v>
      </c>
      <c r="C8" s="61"/>
      <c r="D8" s="55" t="s">
        <v>224</v>
      </c>
      <c r="J8" s="350" t="s">
        <v>406</v>
      </c>
      <c r="K8" s="351">
        <v>2024</v>
      </c>
    </row>
    <row r="9" spans="1:13" ht="15.75" thickBot="1" x14ac:dyDescent="0.3">
      <c r="A9" s="58" t="s">
        <v>56</v>
      </c>
      <c r="B9" s="59" t="s">
        <v>57</v>
      </c>
      <c r="C9" s="61"/>
      <c r="J9" s="352" t="s">
        <v>407</v>
      </c>
      <c r="K9" s="353" t="s">
        <v>642</v>
      </c>
    </row>
    <row r="10" spans="1:13" ht="15.75" thickBot="1" x14ac:dyDescent="0.3">
      <c r="A10" s="58" t="s">
        <v>94</v>
      </c>
      <c r="B10" s="59" t="s">
        <v>95</v>
      </c>
      <c r="C10" s="61"/>
      <c r="J10" s="350" t="s">
        <v>408</v>
      </c>
      <c r="K10" s="354" t="s">
        <v>631</v>
      </c>
    </row>
    <row r="11" spans="1:13" ht="15" x14ac:dyDescent="0.25">
      <c r="A11" s="58" t="s">
        <v>52</v>
      </c>
      <c r="B11" s="59" t="s">
        <v>53</v>
      </c>
      <c r="C11" s="61"/>
      <c r="J11" s="618" t="s">
        <v>409</v>
      </c>
      <c r="K11" s="619"/>
    </row>
    <row r="12" spans="1:13" ht="15" x14ac:dyDescent="0.25">
      <c r="A12" s="58" t="s">
        <v>41</v>
      </c>
      <c r="B12" s="59" t="s">
        <v>42</v>
      </c>
      <c r="C12" s="61"/>
      <c r="J12" s="355" t="s">
        <v>410</v>
      </c>
      <c r="K12" s="356" t="s">
        <v>411</v>
      </c>
    </row>
    <row r="13" spans="1:13" ht="15" x14ac:dyDescent="0.25">
      <c r="A13" s="58" t="s">
        <v>64</v>
      </c>
      <c r="B13" s="59" t="s">
        <v>65</v>
      </c>
      <c r="C13" s="61"/>
      <c r="J13" s="355" t="s">
        <v>412</v>
      </c>
      <c r="K13" s="356" t="s">
        <v>413</v>
      </c>
    </row>
    <row r="14" spans="1:13" ht="15" x14ac:dyDescent="0.25">
      <c r="A14" s="58" t="s">
        <v>43</v>
      </c>
      <c r="B14" s="59" t="s">
        <v>44</v>
      </c>
      <c r="C14" s="61"/>
      <c r="J14" s="357" t="s">
        <v>414</v>
      </c>
      <c r="K14" s="358" t="s">
        <v>637</v>
      </c>
    </row>
    <row r="15" spans="1:13" ht="15.75" thickBot="1" x14ac:dyDescent="0.3">
      <c r="A15" s="58" t="s">
        <v>71</v>
      </c>
      <c r="B15" s="59" t="s">
        <v>72</v>
      </c>
      <c r="C15" s="61"/>
      <c r="J15" s="359" t="s">
        <v>415</v>
      </c>
      <c r="K15" s="360" t="s">
        <v>638</v>
      </c>
    </row>
    <row r="16" spans="1:13" ht="15" x14ac:dyDescent="0.2">
      <c r="A16" s="58" t="s">
        <v>73</v>
      </c>
      <c r="B16" s="59" t="s">
        <v>74</v>
      </c>
      <c r="C16" s="61"/>
      <c r="J16" s="620" t="s">
        <v>416</v>
      </c>
      <c r="K16" s="621"/>
    </row>
    <row r="17" spans="1:11" ht="15" x14ac:dyDescent="0.2">
      <c r="A17" s="58" t="s">
        <v>67</v>
      </c>
      <c r="B17" s="59" t="s">
        <v>68</v>
      </c>
      <c r="C17" s="61"/>
      <c r="J17" s="361" t="s">
        <v>417</v>
      </c>
      <c r="K17" s="345"/>
    </row>
    <row r="18" spans="1:11" ht="15" x14ac:dyDescent="0.2">
      <c r="A18" s="58" t="s">
        <v>58</v>
      </c>
      <c r="B18" s="59" t="s">
        <v>59</v>
      </c>
      <c r="C18" s="61"/>
      <c r="J18" s="361" t="s">
        <v>418</v>
      </c>
      <c r="K18" s="345" t="s">
        <v>26</v>
      </c>
    </row>
    <row r="19" spans="1:11" ht="15" x14ac:dyDescent="0.2">
      <c r="A19" s="58" t="s">
        <v>75</v>
      </c>
      <c r="B19" s="59" t="s">
        <v>76</v>
      </c>
      <c r="C19" s="61"/>
      <c r="J19" s="361" t="s">
        <v>419</v>
      </c>
      <c r="K19" s="345" t="s">
        <v>25</v>
      </c>
    </row>
    <row r="20" spans="1:11" ht="15.75" thickBot="1" x14ac:dyDescent="0.3">
      <c r="A20" s="58" t="s">
        <v>79</v>
      </c>
      <c r="B20" s="59" t="s">
        <v>80</v>
      </c>
      <c r="C20" s="61"/>
      <c r="J20" s="362" t="s">
        <v>420</v>
      </c>
      <c r="K20" s="363" t="s">
        <v>611</v>
      </c>
    </row>
    <row r="21" spans="1:11" ht="15" x14ac:dyDescent="0.2">
      <c r="A21" s="58" t="s">
        <v>33</v>
      </c>
      <c r="B21" s="59" t="s">
        <v>34</v>
      </c>
      <c r="C21" s="61"/>
    </row>
    <row r="22" spans="1:11" ht="15" x14ac:dyDescent="0.2">
      <c r="A22" s="58" t="s">
        <v>83</v>
      </c>
      <c r="B22" s="59" t="s">
        <v>84</v>
      </c>
      <c r="C22" s="61"/>
    </row>
    <row r="23" spans="1:11" ht="15" x14ac:dyDescent="0.2">
      <c r="A23" s="58" t="s">
        <v>85</v>
      </c>
      <c r="B23" s="59" t="s">
        <v>86</v>
      </c>
      <c r="C23" s="61"/>
    </row>
    <row r="24" spans="1:11" ht="15" x14ac:dyDescent="0.2">
      <c r="A24" s="58" t="s">
        <v>87</v>
      </c>
      <c r="B24" s="59" t="s">
        <v>88</v>
      </c>
      <c r="C24" s="61"/>
    </row>
    <row r="25" spans="1:11" ht="15" x14ac:dyDescent="0.2">
      <c r="A25" s="58" t="s">
        <v>92</v>
      </c>
      <c r="B25" s="59" t="s">
        <v>93</v>
      </c>
      <c r="C25" s="61"/>
      <c r="F25" s="9"/>
      <c r="G25" s="9"/>
      <c r="H25" s="9"/>
    </row>
    <row r="26" spans="1:11" ht="15" x14ac:dyDescent="0.2">
      <c r="A26" s="58" t="s">
        <v>226</v>
      </c>
      <c r="B26" s="59" t="s">
        <v>91</v>
      </c>
      <c r="C26" s="61"/>
      <c r="F26" s="9"/>
      <c r="G26" s="9"/>
      <c r="H26" s="9"/>
    </row>
    <row r="27" spans="1:11" ht="15" x14ac:dyDescent="0.2">
      <c r="A27" s="58" t="s">
        <v>50</v>
      </c>
      <c r="B27" s="59" t="s">
        <v>51</v>
      </c>
      <c r="C27" s="61"/>
    </row>
    <row r="28" spans="1:11" ht="15" x14ac:dyDescent="0.2">
      <c r="A28" s="58" t="s">
        <v>96</v>
      </c>
      <c r="B28" s="59" t="s">
        <v>97</v>
      </c>
      <c r="C28" s="61"/>
    </row>
    <row r="29" spans="1:11" ht="15" x14ac:dyDescent="0.2">
      <c r="A29" s="58" t="s">
        <v>60</v>
      </c>
      <c r="B29" s="59" t="s">
        <v>61</v>
      </c>
      <c r="C29" s="61"/>
    </row>
    <row r="30" spans="1:11" ht="15" x14ac:dyDescent="0.2">
      <c r="A30" s="58" t="s">
        <v>69</v>
      </c>
      <c r="B30" s="59" t="s">
        <v>70</v>
      </c>
      <c r="C30" s="61"/>
    </row>
    <row r="31" spans="1:11" ht="15" x14ac:dyDescent="0.2">
      <c r="A31" s="58" t="s">
        <v>81</v>
      </c>
      <c r="B31" s="59" t="s">
        <v>82</v>
      </c>
      <c r="C31" s="61"/>
    </row>
    <row r="32" spans="1:11" ht="15" x14ac:dyDescent="0.2">
      <c r="A32" s="58" t="s">
        <v>98</v>
      </c>
      <c r="B32" s="59" t="s">
        <v>99</v>
      </c>
      <c r="C32" s="61"/>
    </row>
    <row r="33" spans="1:11" ht="15" x14ac:dyDescent="0.2">
      <c r="A33" s="58" t="s">
        <v>77</v>
      </c>
      <c r="B33" s="59" t="s">
        <v>78</v>
      </c>
      <c r="C33" s="61"/>
    </row>
    <row r="34" spans="1:11" ht="15" x14ac:dyDescent="0.2">
      <c r="A34" s="58" t="s">
        <v>191</v>
      </c>
      <c r="B34" s="59" t="s">
        <v>100</v>
      </c>
      <c r="C34" s="61"/>
    </row>
    <row r="35" spans="1:11" ht="15" x14ac:dyDescent="0.2">
      <c r="A35" s="58" t="s">
        <v>31</v>
      </c>
      <c r="B35" s="59" t="s">
        <v>32</v>
      </c>
      <c r="C35" s="61"/>
    </row>
    <row r="36" spans="1:11" ht="15" x14ac:dyDescent="0.2">
      <c r="A36" s="58" t="s">
        <v>89</v>
      </c>
      <c r="B36" s="59" t="s">
        <v>90</v>
      </c>
      <c r="C36" s="61"/>
    </row>
    <row r="37" spans="1:11" ht="15" x14ac:dyDescent="0.2">
      <c r="A37" s="58" t="s">
        <v>101</v>
      </c>
      <c r="B37" s="59" t="s">
        <v>102</v>
      </c>
      <c r="C37" s="61"/>
    </row>
    <row r="38" spans="1:11" ht="15" x14ac:dyDescent="0.2">
      <c r="A38" s="58" t="s">
        <v>37</v>
      </c>
      <c r="B38" s="59" t="s">
        <v>38</v>
      </c>
      <c r="C38" s="61"/>
    </row>
    <row r="39" spans="1:11" ht="15" x14ac:dyDescent="0.2">
      <c r="A39" s="58" t="s">
        <v>227</v>
      </c>
      <c r="B39" s="59" t="s">
        <v>66</v>
      </c>
      <c r="C39" s="61"/>
    </row>
    <row r="40" spans="1:11" ht="15" x14ac:dyDescent="0.2">
      <c r="A40" s="58" t="s">
        <v>490</v>
      </c>
      <c r="B40" s="59" t="s">
        <v>489</v>
      </c>
      <c r="C40" s="61"/>
    </row>
    <row r="41" spans="1:11" ht="15" x14ac:dyDescent="0.2">
      <c r="A41" s="58"/>
      <c r="B41" s="59"/>
      <c r="C41" s="61"/>
    </row>
    <row r="42" spans="1:11" customFormat="1" ht="15" x14ac:dyDescent="0.25">
      <c r="A42" s="473"/>
      <c r="B42" s="12"/>
      <c r="F42" s="55"/>
      <c r="G42" s="55"/>
      <c r="H42" s="55"/>
      <c r="J42" s="55"/>
      <c r="K42" s="249"/>
    </row>
    <row r="43" spans="1:11" customFormat="1" x14ac:dyDescent="0.2">
      <c r="B43" s="12"/>
      <c r="F43" s="55"/>
      <c r="G43" s="55"/>
      <c r="H43" s="55"/>
      <c r="J43" s="55"/>
      <c r="K43" s="249"/>
    </row>
    <row r="46" spans="1:11" x14ac:dyDescent="0.2">
      <c r="J46"/>
      <c r="K46" s="250"/>
    </row>
    <row r="47" spans="1:11" x14ac:dyDescent="0.2">
      <c r="J47"/>
      <c r="K47" s="250"/>
    </row>
    <row r="48" spans="1:11" x14ac:dyDescent="0.2">
      <c r="J48"/>
      <c r="K48" s="250"/>
    </row>
  </sheetData>
  <sheetProtection algorithmName="SHA-512" hashValue="lo2mWhXLzrzxZ/YME7f6IJXLuI+9HQpJ9BcxU0InbdHCQGtszPHE3Idajy48yKiUY/Q5V4BUMs71adKqRvcckw==" saltValue="glebB4NJncCPAqW12NAJSw==" spinCount="100000" sheet="1" objects="1" scenarios="1" selectLockedCells="1" selectUnlockedCells="1"/>
  <mergeCells count="4">
    <mergeCell ref="J2:K2"/>
    <mergeCell ref="J6:K6"/>
    <mergeCell ref="J11:K11"/>
    <mergeCell ref="J16:K16"/>
  </mergeCells>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9">
    <tabColor rgb="FFB381D9"/>
  </sheetPr>
  <dimension ref="A1:H4"/>
  <sheetViews>
    <sheetView workbookViewId="0">
      <selection activeCell="C10" sqref="C10"/>
    </sheetView>
  </sheetViews>
  <sheetFormatPr defaultRowHeight="12.75" x14ac:dyDescent="0.2"/>
  <cols>
    <col min="1" max="1" width="8.85546875" customWidth="1"/>
    <col min="6" max="7" width="9.85546875" customWidth="1"/>
    <col min="8" max="8" width="14.140625" customWidth="1"/>
  </cols>
  <sheetData>
    <row r="1" spans="1:8" ht="45" x14ac:dyDescent="0.2">
      <c r="A1" s="72" t="s">
        <v>245</v>
      </c>
      <c r="B1" s="72" t="s">
        <v>233</v>
      </c>
      <c r="C1" s="72" t="s">
        <v>234</v>
      </c>
      <c r="D1" s="72" t="s">
        <v>235</v>
      </c>
      <c r="E1" s="72" t="s">
        <v>236</v>
      </c>
      <c r="F1" s="72" t="s">
        <v>237</v>
      </c>
      <c r="G1" s="72" t="s">
        <v>238</v>
      </c>
      <c r="H1" s="72" t="s">
        <v>239</v>
      </c>
    </row>
    <row r="2" spans="1:8" x14ac:dyDescent="0.2">
      <c r="A2" s="75" t="s">
        <v>246</v>
      </c>
      <c r="B2" s="76" t="s">
        <v>252</v>
      </c>
      <c r="C2" s="76" t="s">
        <v>299</v>
      </c>
      <c r="D2" s="73">
        <v>999</v>
      </c>
      <c r="E2" s="73">
        <v>4</v>
      </c>
      <c r="F2" s="73" t="s">
        <v>240</v>
      </c>
      <c r="G2" s="76" t="s">
        <v>251</v>
      </c>
      <c r="H2" s="74" t="s">
        <v>241</v>
      </c>
    </row>
    <row r="3" spans="1:8" x14ac:dyDescent="0.2">
      <c r="A3" s="75" t="s">
        <v>246</v>
      </c>
      <c r="B3" s="76" t="s">
        <v>305</v>
      </c>
      <c r="C3" s="76" t="s">
        <v>291</v>
      </c>
      <c r="D3" s="73">
        <v>999</v>
      </c>
      <c r="E3" s="73">
        <v>4</v>
      </c>
      <c r="F3" s="73" t="s">
        <v>240</v>
      </c>
      <c r="G3" s="76" t="s">
        <v>251</v>
      </c>
      <c r="H3" s="74" t="s">
        <v>241</v>
      </c>
    </row>
    <row r="4" spans="1:8" x14ac:dyDescent="0.2">
      <c r="A4" s="75" t="s">
        <v>247</v>
      </c>
      <c r="B4" s="76" t="s">
        <v>292</v>
      </c>
      <c r="C4" s="76" t="s">
        <v>293</v>
      </c>
      <c r="D4" s="73">
        <v>999</v>
      </c>
      <c r="E4" s="73">
        <v>4</v>
      </c>
      <c r="F4" s="73" t="s">
        <v>240</v>
      </c>
      <c r="G4" s="76" t="s">
        <v>251</v>
      </c>
      <c r="H4" s="74" t="s">
        <v>241</v>
      </c>
    </row>
  </sheetData>
  <sheetProtection sheet="1" objects="1" scenarios="1" selectLockedCells="1" selectUnlockedCells="1"/>
  <pageMargins left="0.7" right="0.7" top="0.75" bottom="0.75" header="0.3" footer="0.3"/>
  <pageSetup paperSize="9"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1">
    <tabColor rgb="FFB381D9"/>
  </sheetPr>
  <dimension ref="A1:N115"/>
  <sheetViews>
    <sheetView workbookViewId="0">
      <selection activeCell="C10" sqref="C10"/>
    </sheetView>
  </sheetViews>
  <sheetFormatPr defaultColWidth="8.7109375" defaultRowHeight="15" x14ac:dyDescent="0.25"/>
  <cols>
    <col min="1" max="1" width="8.7109375" style="78" customWidth="1"/>
    <col min="2" max="2" width="12.85546875" style="82" customWidth="1"/>
    <col min="3" max="3" width="37.85546875" style="78" customWidth="1"/>
    <col min="4" max="4" width="9.85546875" style="78" customWidth="1"/>
    <col min="5" max="5" width="11.140625" style="78" customWidth="1"/>
    <col min="6" max="6" width="10.140625" style="78" customWidth="1"/>
    <col min="7" max="7" width="9.5703125" style="78" customWidth="1"/>
    <col min="8" max="8" width="9.85546875" style="78" customWidth="1"/>
    <col min="9" max="9" width="10.7109375" style="78" customWidth="1"/>
    <col min="10" max="10" width="9.85546875" style="78" customWidth="1"/>
    <col min="11" max="11" width="14.7109375" style="78" bestFit="1" customWidth="1"/>
    <col min="12" max="12" width="9.85546875" style="78" customWidth="1"/>
    <col min="13" max="13" width="64.28515625" style="78" customWidth="1"/>
    <col min="14" max="16384" width="8.7109375" style="78"/>
  </cols>
  <sheetData>
    <row r="1" spans="1:14" s="111" customFormat="1" ht="65.45" customHeight="1" x14ac:dyDescent="0.2">
      <c r="A1" s="112" t="s">
        <v>255</v>
      </c>
      <c r="B1" s="112" t="s">
        <v>245</v>
      </c>
      <c r="C1" s="112" t="s">
        <v>273</v>
      </c>
      <c r="D1" s="112" t="s">
        <v>287</v>
      </c>
      <c r="E1" s="112" t="s">
        <v>286</v>
      </c>
      <c r="F1" s="112" t="s">
        <v>269</v>
      </c>
      <c r="G1" s="112" t="s">
        <v>268</v>
      </c>
      <c r="H1" s="112" t="s">
        <v>267</v>
      </c>
      <c r="I1" s="112" t="s">
        <v>285</v>
      </c>
      <c r="J1" s="112" t="s">
        <v>265</v>
      </c>
      <c r="K1" s="112" t="s">
        <v>479</v>
      </c>
      <c r="L1" s="112" t="s">
        <v>295</v>
      </c>
      <c r="M1" s="112" t="s">
        <v>264</v>
      </c>
    </row>
    <row r="2" spans="1:14" ht="14.45" customHeight="1" x14ac:dyDescent="0.25">
      <c r="A2" s="107" t="s">
        <v>260</v>
      </c>
      <c r="B2" s="103" t="s">
        <v>246</v>
      </c>
      <c r="C2" s="102" t="s">
        <v>289</v>
      </c>
      <c r="D2" s="101" t="s">
        <v>288</v>
      </c>
      <c r="E2" s="492" t="s">
        <v>628</v>
      </c>
      <c r="F2" s="100">
        <v>1</v>
      </c>
      <c r="G2" s="100">
        <v>999</v>
      </c>
      <c r="H2" s="98" t="s">
        <v>283</v>
      </c>
      <c r="I2" s="99">
        <v>0.1</v>
      </c>
      <c r="J2" s="462" t="s">
        <v>241</v>
      </c>
      <c r="K2" s="98" t="s">
        <v>82</v>
      </c>
      <c r="L2" s="98">
        <v>3</v>
      </c>
      <c r="M2" s="460" t="s">
        <v>581</v>
      </c>
      <c r="N2" s="329"/>
    </row>
    <row r="3" spans="1:14" ht="14.45" customHeight="1" x14ac:dyDescent="0.25">
      <c r="A3" s="463" t="s">
        <v>341</v>
      </c>
      <c r="B3" s="103" t="s">
        <v>246</v>
      </c>
      <c r="C3" s="102" t="s">
        <v>289</v>
      </c>
      <c r="D3" s="101" t="s">
        <v>288</v>
      </c>
      <c r="E3" s="492" t="s">
        <v>628</v>
      </c>
      <c r="F3" s="100">
        <v>1</v>
      </c>
      <c r="G3" s="100">
        <v>999</v>
      </c>
      <c r="H3" s="474" t="s">
        <v>619</v>
      </c>
      <c r="I3" s="99">
        <v>0.1</v>
      </c>
      <c r="J3" s="98" t="s">
        <v>241</v>
      </c>
      <c r="K3" s="98" t="s">
        <v>82</v>
      </c>
      <c r="L3" s="98">
        <v>3</v>
      </c>
      <c r="M3" s="460" t="s">
        <v>584</v>
      </c>
      <c r="N3" s="420"/>
    </row>
    <row r="4" spans="1:14" ht="14.45" customHeight="1" x14ac:dyDescent="0.25">
      <c r="A4" s="475" t="s">
        <v>260</v>
      </c>
      <c r="B4" s="103" t="s">
        <v>246</v>
      </c>
      <c r="C4" s="102" t="s">
        <v>290</v>
      </c>
      <c r="D4" s="101" t="s">
        <v>252</v>
      </c>
      <c r="E4" s="419" t="s">
        <v>291</v>
      </c>
      <c r="F4" s="100">
        <v>999</v>
      </c>
      <c r="G4" s="100">
        <v>4</v>
      </c>
      <c r="H4" s="421" t="s">
        <v>283</v>
      </c>
      <c r="I4" s="99">
        <v>0.1</v>
      </c>
      <c r="J4" s="462" t="s">
        <v>241</v>
      </c>
      <c r="K4" s="98" t="s">
        <v>82</v>
      </c>
      <c r="L4" s="98">
        <v>3</v>
      </c>
      <c r="M4" s="460" t="s">
        <v>580</v>
      </c>
      <c r="N4" s="459" t="s">
        <v>578</v>
      </c>
    </row>
    <row r="5" spans="1:14" ht="14.45" customHeight="1" x14ac:dyDescent="0.25">
      <c r="A5" s="335" t="s">
        <v>341</v>
      </c>
      <c r="B5" s="103" t="s">
        <v>246</v>
      </c>
      <c r="C5" s="156" t="s">
        <v>333</v>
      </c>
      <c r="D5" s="106" t="s">
        <v>251</v>
      </c>
      <c r="E5" s="106" t="s">
        <v>243</v>
      </c>
      <c r="F5" s="105">
        <v>1</v>
      </c>
      <c r="G5" s="105">
        <v>999</v>
      </c>
      <c r="H5" s="446" t="s">
        <v>283</v>
      </c>
      <c r="I5" s="99">
        <v>0.1</v>
      </c>
      <c r="J5" s="104" t="s">
        <v>82</v>
      </c>
      <c r="K5" s="104" t="s">
        <v>82</v>
      </c>
      <c r="L5" s="104">
        <v>3</v>
      </c>
      <c r="M5" s="461" t="s">
        <v>579</v>
      </c>
    </row>
    <row r="6" spans="1:14" ht="14.45" customHeight="1" x14ac:dyDescent="0.25">
      <c r="A6" s="335" t="s">
        <v>341</v>
      </c>
      <c r="B6" s="103" t="s">
        <v>246</v>
      </c>
      <c r="C6" s="156" t="s">
        <v>334</v>
      </c>
      <c r="D6" s="106" t="s">
        <v>296</v>
      </c>
      <c r="E6" s="493" t="s">
        <v>249</v>
      </c>
      <c r="F6" s="105">
        <v>1</v>
      </c>
      <c r="G6" s="105">
        <v>999</v>
      </c>
      <c r="H6" s="446" t="s">
        <v>283</v>
      </c>
      <c r="I6" s="99">
        <v>0.1</v>
      </c>
      <c r="J6" s="104" t="s">
        <v>82</v>
      </c>
      <c r="K6" s="104" t="s">
        <v>82</v>
      </c>
      <c r="L6" s="104">
        <v>3</v>
      </c>
      <c r="M6" s="461" t="s">
        <v>579</v>
      </c>
    </row>
    <row r="7" spans="1:14" ht="14.45" customHeight="1" x14ac:dyDescent="0.25">
      <c r="A7" s="107" t="s">
        <v>260</v>
      </c>
      <c r="B7" s="103" t="s">
        <v>246</v>
      </c>
      <c r="C7" s="156" t="s">
        <v>293</v>
      </c>
      <c r="D7" s="157" t="s">
        <v>332</v>
      </c>
      <c r="E7" s="157" t="s">
        <v>327</v>
      </c>
      <c r="F7" s="100">
        <v>999</v>
      </c>
      <c r="G7" s="100">
        <v>4</v>
      </c>
      <c r="H7" s="330" t="s">
        <v>283</v>
      </c>
      <c r="I7" s="99">
        <v>0</v>
      </c>
      <c r="J7" s="155" t="s">
        <v>241</v>
      </c>
      <c r="K7" s="155" t="s">
        <v>82</v>
      </c>
      <c r="L7" s="155">
        <v>3</v>
      </c>
      <c r="M7" s="460" t="s">
        <v>583</v>
      </c>
    </row>
    <row r="8" spans="1:14" ht="14.45" customHeight="1" thickBot="1" x14ac:dyDescent="0.3">
      <c r="A8" s="160" t="s">
        <v>260</v>
      </c>
      <c r="B8" s="161" t="s">
        <v>246</v>
      </c>
      <c r="C8" s="162" t="s">
        <v>335</v>
      </c>
      <c r="D8" s="163" t="s">
        <v>284</v>
      </c>
      <c r="E8" s="163" t="s">
        <v>328</v>
      </c>
      <c r="F8" s="164">
        <v>999</v>
      </c>
      <c r="G8" s="164">
        <v>4</v>
      </c>
      <c r="H8" s="331" t="s">
        <v>283</v>
      </c>
      <c r="I8" s="166">
        <v>0</v>
      </c>
      <c r="J8" s="165" t="s">
        <v>241</v>
      </c>
      <c r="K8" s="165" t="s">
        <v>82</v>
      </c>
      <c r="L8" s="165">
        <v>3</v>
      </c>
      <c r="M8" s="460" t="s">
        <v>582</v>
      </c>
    </row>
    <row r="9" spans="1:14" x14ac:dyDescent="0.25">
      <c r="A9" s="475" t="s">
        <v>341</v>
      </c>
      <c r="B9" s="103" t="s">
        <v>247</v>
      </c>
      <c r="C9" s="159" t="s">
        <v>301</v>
      </c>
      <c r="D9" s="110" t="s">
        <v>251</v>
      </c>
      <c r="E9" s="110" t="s">
        <v>253</v>
      </c>
      <c r="F9" s="109">
        <v>1</v>
      </c>
      <c r="G9" s="109">
        <v>999</v>
      </c>
      <c r="H9" s="464" t="s">
        <v>283</v>
      </c>
      <c r="I9" s="108">
        <v>0.1</v>
      </c>
      <c r="J9" s="422" t="s">
        <v>82</v>
      </c>
      <c r="K9" s="422" t="s">
        <v>82</v>
      </c>
      <c r="L9" s="422">
        <v>3</v>
      </c>
      <c r="M9" s="479" t="s">
        <v>620</v>
      </c>
    </row>
    <row r="10" spans="1:14" ht="15.75" thickBot="1" x14ac:dyDescent="0.3">
      <c r="A10" s="160" t="s">
        <v>260</v>
      </c>
      <c r="B10" s="161" t="s">
        <v>247</v>
      </c>
      <c r="C10" s="162" t="s">
        <v>290</v>
      </c>
      <c r="D10" s="163" t="s">
        <v>292</v>
      </c>
      <c r="E10" s="163" t="s">
        <v>293</v>
      </c>
      <c r="F10" s="164">
        <v>999</v>
      </c>
      <c r="G10" s="164">
        <v>4</v>
      </c>
      <c r="H10" s="331" t="s">
        <v>283</v>
      </c>
      <c r="I10" s="166">
        <v>0.1</v>
      </c>
      <c r="J10" s="165" t="s">
        <v>241</v>
      </c>
      <c r="K10" s="165" t="s">
        <v>82</v>
      </c>
      <c r="L10" s="165">
        <v>3</v>
      </c>
      <c r="M10" s="478" t="s">
        <v>580</v>
      </c>
      <c r="N10" s="420" t="s">
        <v>484</v>
      </c>
    </row>
    <row r="11" spans="1:14" x14ac:dyDescent="0.25">
      <c r="A11" s="332" t="s">
        <v>260</v>
      </c>
      <c r="B11" s="158" t="s">
        <v>248</v>
      </c>
      <c r="C11" s="450" t="s">
        <v>550</v>
      </c>
      <c r="D11" s="449" t="s">
        <v>261</v>
      </c>
      <c r="E11" s="492" t="s">
        <v>249</v>
      </c>
      <c r="F11" s="100">
        <v>1</v>
      </c>
      <c r="G11" s="100">
        <v>4</v>
      </c>
      <c r="H11" s="451" t="s">
        <v>283</v>
      </c>
      <c r="I11" s="99">
        <v>0</v>
      </c>
      <c r="J11" s="98" t="s">
        <v>241</v>
      </c>
      <c r="K11" s="98" t="s">
        <v>82</v>
      </c>
      <c r="L11" s="98">
        <v>3</v>
      </c>
      <c r="M11" s="477" t="s">
        <v>586</v>
      </c>
      <c r="N11" s="459" t="s">
        <v>591</v>
      </c>
    </row>
    <row r="12" spans="1:14" x14ac:dyDescent="0.25">
      <c r="A12" s="101" t="s">
        <v>260</v>
      </c>
      <c r="B12" s="158" t="s">
        <v>248</v>
      </c>
      <c r="C12" s="466" t="s">
        <v>327</v>
      </c>
      <c r="D12" s="465" t="s">
        <v>261</v>
      </c>
      <c r="E12" s="492" t="s">
        <v>249</v>
      </c>
      <c r="F12" s="100">
        <v>1</v>
      </c>
      <c r="G12" s="100">
        <v>999</v>
      </c>
      <c r="H12" s="451" t="s">
        <v>283</v>
      </c>
      <c r="I12" s="99">
        <v>0</v>
      </c>
      <c r="J12" s="98" t="s">
        <v>241</v>
      </c>
      <c r="K12" s="98" t="s">
        <v>82</v>
      </c>
      <c r="L12" s="98">
        <v>3</v>
      </c>
      <c r="M12" s="467" t="s">
        <v>585</v>
      </c>
      <c r="N12" s="459" t="s">
        <v>591</v>
      </c>
    </row>
    <row r="13" spans="1:14" x14ac:dyDescent="0.25">
      <c r="A13" s="101" t="s">
        <v>260</v>
      </c>
      <c r="B13" s="158" t="s">
        <v>248</v>
      </c>
      <c r="C13" s="450" t="s">
        <v>551</v>
      </c>
      <c r="D13" s="449" t="s">
        <v>550</v>
      </c>
      <c r="E13" s="492" t="s">
        <v>629</v>
      </c>
      <c r="F13" s="100">
        <v>1</v>
      </c>
      <c r="G13" s="100">
        <v>999</v>
      </c>
      <c r="H13" s="451" t="s">
        <v>283</v>
      </c>
      <c r="I13" s="99">
        <v>0</v>
      </c>
      <c r="J13" s="98" t="s">
        <v>241</v>
      </c>
      <c r="K13" s="98" t="s">
        <v>82</v>
      </c>
      <c r="L13" s="98">
        <v>3</v>
      </c>
      <c r="M13" s="467" t="s">
        <v>587</v>
      </c>
      <c r="N13" s="459" t="s">
        <v>591</v>
      </c>
    </row>
    <row r="14" spans="1:14" x14ac:dyDescent="0.25">
      <c r="A14" s="101" t="s">
        <v>260</v>
      </c>
      <c r="B14" s="158" t="s">
        <v>248</v>
      </c>
      <c r="C14" s="466" t="s">
        <v>551</v>
      </c>
      <c r="D14" s="465" t="s">
        <v>327</v>
      </c>
      <c r="E14" s="492" t="s">
        <v>628</v>
      </c>
      <c r="F14" s="100">
        <v>1</v>
      </c>
      <c r="G14" s="100">
        <v>999</v>
      </c>
      <c r="H14" s="451" t="s">
        <v>283</v>
      </c>
      <c r="I14" s="99">
        <v>0</v>
      </c>
      <c r="J14" s="98" t="s">
        <v>241</v>
      </c>
      <c r="K14" s="98" t="s">
        <v>82</v>
      </c>
      <c r="L14" s="98">
        <v>3</v>
      </c>
      <c r="M14" s="467" t="s">
        <v>588</v>
      </c>
      <c r="N14" s="459" t="s">
        <v>591</v>
      </c>
    </row>
    <row r="15" spans="1:14" x14ac:dyDescent="0.25">
      <c r="A15" s="101" t="s">
        <v>260</v>
      </c>
      <c r="B15" s="158" t="s">
        <v>248</v>
      </c>
      <c r="C15" s="466" t="s">
        <v>552</v>
      </c>
      <c r="D15" s="465" t="s">
        <v>589</v>
      </c>
      <c r="E15" s="492" t="s">
        <v>630</v>
      </c>
      <c r="F15" s="100">
        <v>1</v>
      </c>
      <c r="G15" s="100">
        <v>999</v>
      </c>
      <c r="H15" s="451" t="s">
        <v>283</v>
      </c>
      <c r="I15" s="99">
        <v>0</v>
      </c>
      <c r="J15" s="98" t="s">
        <v>241</v>
      </c>
      <c r="K15" s="98" t="s">
        <v>82</v>
      </c>
      <c r="L15" s="98">
        <v>3</v>
      </c>
      <c r="M15" s="467" t="s">
        <v>590</v>
      </c>
      <c r="N15" s="459" t="s">
        <v>591</v>
      </c>
    </row>
    <row r="16" spans="1:14" ht="14.45" customHeight="1" x14ac:dyDescent="0.25">
      <c r="B16" s="79"/>
      <c r="C16" s="82"/>
      <c r="D16" s="79"/>
      <c r="E16" s="79"/>
      <c r="F16" s="97"/>
      <c r="G16" s="97"/>
      <c r="H16" s="95"/>
      <c r="I16" s="96"/>
      <c r="J16" s="95"/>
      <c r="K16" s="95"/>
      <c r="L16" s="95"/>
      <c r="M16" s="94"/>
    </row>
    <row r="17" spans="1:13" s="87" customFormat="1" ht="67.5" customHeight="1" x14ac:dyDescent="0.2">
      <c r="B17" s="92"/>
      <c r="C17" s="93"/>
      <c r="D17" s="92"/>
      <c r="E17" s="92"/>
      <c r="F17" s="622" t="s">
        <v>282</v>
      </c>
      <c r="G17" s="622"/>
      <c r="H17" s="91" t="s">
        <v>281</v>
      </c>
      <c r="I17" s="90" t="s">
        <v>280</v>
      </c>
      <c r="J17" s="89" t="s">
        <v>279</v>
      </c>
      <c r="K17" s="89"/>
      <c r="L17" s="89"/>
      <c r="M17" s="88"/>
    </row>
    <row r="19" spans="1:13" x14ac:dyDescent="0.25">
      <c r="A19" s="80" t="s">
        <v>4</v>
      </c>
      <c r="B19" s="86"/>
      <c r="C19" s="81"/>
      <c r="D19" s="81"/>
      <c r="E19" s="81"/>
      <c r="F19" s="81"/>
      <c r="G19" s="81"/>
      <c r="H19" s="81"/>
      <c r="I19" s="81"/>
      <c r="J19" s="81"/>
      <c r="K19" s="81"/>
      <c r="L19" s="81"/>
      <c r="M19" s="81"/>
    </row>
    <row r="20" spans="1:13" x14ac:dyDescent="0.25">
      <c r="A20" s="82" t="s">
        <v>278</v>
      </c>
      <c r="C20" s="79"/>
      <c r="D20" s="79"/>
      <c r="E20" s="79"/>
      <c r="F20" s="79"/>
      <c r="G20" s="79"/>
      <c r="H20" s="79"/>
      <c r="I20" s="79"/>
      <c r="J20" s="79"/>
      <c r="K20" s="79"/>
      <c r="L20" s="79"/>
      <c r="M20" s="79"/>
    </row>
    <row r="21" spans="1:13" x14ac:dyDescent="0.25">
      <c r="A21" s="83" t="s">
        <v>277</v>
      </c>
      <c r="C21" s="79"/>
      <c r="D21" s="79"/>
      <c r="E21" s="79"/>
      <c r="F21" s="79"/>
      <c r="G21" s="79"/>
      <c r="H21" s="79"/>
      <c r="I21" s="79"/>
      <c r="J21" s="79"/>
      <c r="K21" s="79"/>
      <c r="L21" s="79"/>
      <c r="M21" s="79"/>
    </row>
    <row r="22" spans="1:13" x14ac:dyDescent="0.25">
      <c r="A22" s="83" t="s">
        <v>276</v>
      </c>
      <c r="C22" s="79"/>
      <c r="D22" s="79"/>
      <c r="E22" s="79"/>
      <c r="F22" s="79"/>
      <c r="G22" s="79"/>
      <c r="H22" s="79"/>
      <c r="I22" s="79"/>
      <c r="J22" s="79"/>
      <c r="K22" s="79"/>
      <c r="L22" s="79"/>
      <c r="M22" s="79"/>
    </row>
    <row r="23" spans="1:13" x14ac:dyDescent="0.25">
      <c r="A23" s="83" t="s">
        <v>275</v>
      </c>
      <c r="C23" s="79"/>
      <c r="D23" s="79"/>
      <c r="E23" s="79"/>
      <c r="F23" s="79"/>
      <c r="G23" s="79"/>
      <c r="H23" s="79"/>
      <c r="I23" s="79"/>
      <c r="J23" s="79"/>
      <c r="K23" s="79"/>
      <c r="L23" s="79"/>
      <c r="M23" s="79"/>
    </row>
    <row r="24" spans="1:13" x14ac:dyDescent="0.25">
      <c r="A24" s="83"/>
      <c r="C24" s="79"/>
      <c r="D24" s="79"/>
      <c r="E24" s="79"/>
      <c r="F24" s="79"/>
      <c r="G24" s="79"/>
      <c r="H24" s="79"/>
      <c r="I24" s="79"/>
      <c r="J24" s="79"/>
      <c r="K24" s="79"/>
      <c r="L24" s="79"/>
      <c r="M24" s="79"/>
    </row>
    <row r="25" spans="1:13" x14ac:dyDescent="0.25">
      <c r="A25" s="83"/>
      <c r="C25" s="79"/>
      <c r="D25" s="79"/>
      <c r="E25" s="79"/>
      <c r="F25" s="79"/>
      <c r="G25" s="79"/>
      <c r="H25" s="79"/>
      <c r="I25" s="79"/>
      <c r="J25" s="79"/>
      <c r="K25" s="79"/>
      <c r="L25" s="79"/>
      <c r="M25" s="79"/>
    </row>
    <row r="26" spans="1:13" x14ac:dyDescent="0.25">
      <c r="A26" s="80" t="s">
        <v>274</v>
      </c>
      <c r="B26" s="86"/>
      <c r="C26" s="81"/>
      <c r="D26" s="81"/>
      <c r="E26" s="81"/>
      <c r="F26" s="81"/>
      <c r="G26" s="81"/>
      <c r="H26" s="81"/>
      <c r="I26" s="81"/>
      <c r="J26" s="81"/>
      <c r="K26" s="81"/>
      <c r="L26" s="81"/>
      <c r="M26" s="81"/>
    </row>
    <row r="27" spans="1:13" x14ac:dyDescent="0.25">
      <c r="A27" s="85" t="s">
        <v>232</v>
      </c>
      <c r="C27" s="82" t="s">
        <v>262</v>
      </c>
      <c r="E27" s="79"/>
      <c r="F27" s="79"/>
      <c r="G27" s="79"/>
      <c r="H27" s="79"/>
      <c r="I27" s="79"/>
      <c r="J27" s="79"/>
      <c r="K27" s="79"/>
      <c r="L27" s="79"/>
      <c r="M27" s="79"/>
    </row>
    <row r="28" spans="1:13" x14ac:dyDescent="0.25">
      <c r="A28" s="85" t="s">
        <v>273</v>
      </c>
      <c r="C28" s="82" t="s">
        <v>272</v>
      </c>
      <c r="E28" s="79"/>
      <c r="F28" s="79"/>
      <c r="G28" s="79"/>
      <c r="H28" s="79"/>
      <c r="I28" s="79"/>
      <c r="J28" s="79"/>
      <c r="K28" s="79"/>
      <c r="L28" s="79"/>
      <c r="M28" s="79"/>
    </row>
    <row r="29" spans="1:13" x14ac:dyDescent="0.25">
      <c r="A29" s="85" t="s">
        <v>271</v>
      </c>
      <c r="C29" s="82"/>
      <c r="E29" s="79"/>
      <c r="F29" s="79"/>
      <c r="G29" s="79"/>
      <c r="H29" s="79"/>
      <c r="I29" s="79"/>
      <c r="J29" s="79"/>
      <c r="K29" s="79"/>
      <c r="L29" s="79"/>
      <c r="M29" s="79"/>
    </row>
    <row r="30" spans="1:13" x14ac:dyDescent="0.25">
      <c r="A30" s="85" t="s">
        <v>270</v>
      </c>
      <c r="C30" s="82"/>
      <c r="E30" s="79"/>
      <c r="F30" s="79"/>
      <c r="G30" s="79"/>
      <c r="H30" s="79"/>
      <c r="I30" s="79"/>
      <c r="J30" s="79"/>
      <c r="K30" s="79"/>
      <c r="L30" s="79"/>
      <c r="M30" s="79"/>
    </row>
    <row r="31" spans="1:13" x14ac:dyDescent="0.25">
      <c r="A31" s="85" t="s">
        <v>269</v>
      </c>
      <c r="C31" s="82"/>
      <c r="E31" s="79"/>
      <c r="F31" s="79"/>
      <c r="G31" s="79"/>
      <c r="H31" s="79"/>
      <c r="I31" s="79"/>
      <c r="J31" s="79"/>
      <c r="K31" s="79"/>
      <c r="L31" s="79"/>
      <c r="M31" s="79"/>
    </row>
    <row r="32" spans="1:13" x14ac:dyDescent="0.25">
      <c r="A32" s="85" t="s">
        <v>268</v>
      </c>
      <c r="C32" s="82"/>
      <c r="E32" s="79"/>
      <c r="F32" s="79"/>
      <c r="G32" s="79"/>
      <c r="H32" s="79"/>
      <c r="I32" s="79"/>
      <c r="J32" s="79"/>
      <c r="K32" s="79"/>
      <c r="L32" s="79"/>
      <c r="M32" s="79"/>
    </row>
    <row r="33" spans="1:13" x14ac:dyDescent="0.25">
      <c r="A33" s="85" t="s">
        <v>267</v>
      </c>
      <c r="C33" s="82"/>
      <c r="E33" s="79"/>
      <c r="F33" s="79"/>
      <c r="G33" s="79"/>
      <c r="H33" s="79"/>
      <c r="I33" s="79"/>
      <c r="J33" s="79"/>
      <c r="K33" s="79"/>
      <c r="L33" s="79"/>
      <c r="M33" s="79"/>
    </row>
    <row r="34" spans="1:13" x14ac:dyDescent="0.25">
      <c r="A34" s="85" t="s">
        <v>266</v>
      </c>
      <c r="C34" s="82"/>
      <c r="E34" s="79"/>
      <c r="F34" s="79"/>
      <c r="G34" s="79"/>
      <c r="H34" s="79"/>
      <c r="I34" s="79"/>
      <c r="J34" s="79"/>
      <c r="K34" s="79"/>
      <c r="L34" s="79"/>
      <c r="M34" s="79"/>
    </row>
    <row r="35" spans="1:13" x14ac:dyDescent="0.25">
      <c r="A35" s="85" t="s">
        <v>265</v>
      </c>
      <c r="C35" s="82"/>
      <c r="E35" s="79"/>
      <c r="F35" s="79"/>
      <c r="G35" s="79"/>
      <c r="H35" s="79"/>
      <c r="I35" s="79"/>
      <c r="J35" s="79"/>
      <c r="K35" s="79"/>
      <c r="L35" s="79"/>
      <c r="M35" s="79"/>
    </row>
    <row r="36" spans="1:13" x14ac:dyDescent="0.25">
      <c r="A36" s="84" t="s">
        <v>264</v>
      </c>
      <c r="C36" s="82" t="s">
        <v>263</v>
      </c>
      <c r="E36" s="79"/>
      <c r="F36" s="79"/>
      <c r="G36" s="79"/>
      <c r="H36" s="79"/>
      <c r="I36" s="79"/>
      <c r="J36" s="79"/>
      <c r="K36" s="79"/>
      <c r="L36" s="79"/>
      <c r="M36" s="79"/>
    </row>
    <row r="37" spans="1:13" x14ac:dyDescent="0.25">
      <c r="A37" s="82"/>
      <c r="C37" s="79"/>
      <c r="D37" s="82"/>
      <c r="E37" s="79"/>
      <c r="F37" s="79"/>
      <c r="G37" s="79"/>
      <c r="H37" s="79"/>
      <c r="I37" s="79"/>
      <c r="J37" s="79"/>
      <c r="K37" s="79"/>
      <c r="L37" s="79"/>
      <c r="M37" s="79"/>
    </row>
    <row r="38" spans="1:13" x14ac:dyDescent="0.25">
      <c r="A38" s="82"/>
      <c r="C38" s="79"/>
      <c r="D38" s="82"/>
      <c r="E38" s="79"/>
      <c r="F38" s="79"/>
      <c r="G38" s="79"/>
      <c r="H38" s="79"/>
      <c r="I38" s="79"/>
      <c r="J38" s="79"/>
      <c r="K38" s="79"/>
      <c r="L38" s="79"/>
      <c r="M38" s="79"/>
    </row>
    <row r="39" spans="1:13" x14ac:dyDescent="0.25">
      <c r="A39" s="82"/>
      <c r="C39" s="79"/>
      <c r="D39" s="82"/>
      <c r="E39" s="79"/>
      <c r="F39" s="79"/>
      <c r="G39" s="79"/>
      <c r="H39" s="79"/>
      <c r="I39" s="79"/>
      <c r="J39" s="79"/>
      <c r="K39" s="79"/>
      <c r="L39" s="79"/>
      <c r="M39" s="79"/>
    </row>
    <row r="40" spans="1:13" x14ac:dyDescent="0.25">
      <c r="A40" s="82"/>
      <c r="C40" s="79"/>
      <c r="D40" s="79"/>
      <c r="E40" s="79"/>
      <c r="F40" s="79"/>
      <c r="G40" s="79"/>
      <c r="H40" s="79"/>
      <c r="I40" s="79"/>
      <c r="J40" s="79"/>
      <c r="K40" s="79"/>
      <c r="L40" s="79"/>
      <c r="M40" s="79"/>
    </row>
    <row r="41" spans="1:13" x14ac:dyDescent="0.25">
      <c r="A41" s="82"/>
      <c r="C41" s="79"/>
      <c r="D41" s="79"/>
      <c r="E41" s="79"/>
      <c r="F41" s="79"/>
      <c r="G41" s="79"/>
      <c r="H41" s="79"/>
      <c r="I41" s="79"/>
      <c r="J41" s="79"/>
      <c r="K41" s="79"/>
      <c r="L41" s="79"/>
      <c r="M41" s="79"/>
    </row>
    <row r="115" spans="4:4" x14ac:dyDescent="0.25">
      <c r="D115" s="78" t="e">
        <f>SUM(Summations!B3º)</f>
        <v>#NAME?</v>
      </c>
    </row>
  </sheetData>
  <sheetProtection sheet="1" objects="1" scenarios="1" selectLockedCells="1" selectUnlockedCells="1"/>
  <mergeCells count="1">
    <mergeCell ref="F17:G17"/>
  </mergeCells>
  <pageMargins left="0.7" right="0.7" top="0.75" bottom="0.75" header="0.3" footer="0.3"/>
  <pageSetup paperSize="9"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2">
    <tabColor rgb="FFB381D9"/>
  </sheetPr>
  <dimension ref="A1:L22"/>
  <sheetViews>
    <sheetView workbookViewId="0">
      <selection activeCell="C10" sqref="C10"/>
    </sheetView>
  </sheetViews>
  <sheetFormatPr defaultColWidth="8.7109375" defaultRowHeight="15" x14ac:dyDescent="0.25"/>
  <cols>
    <col min="1" max="1" width="8.5703125" style="78" customWidth="1"/>
    <col min="2" max="2" width="18.5703125" style="78" customWidth="1"/>
    <col min="3" max="3" width="7.7109375" style="111" customWidth="1"/>
    <col min="4" max="4" width="11.5703125" style="111" customWidth="1"/>
    <col min="5" max="5" width="5.140625" style="111" customWidth="1"/>
    <col min="6" max="6" width="8.140625" style="111" customWidth="1"/>
    <col min="7" max="7" width="15" style="111" customWidth="1"/>
    <col min="8" max="8" width="13.28515625" style="111" customWidth="1"/>
    <col min="9" max="16384" width="8.7109375" style="78"/>
  </cols>
  <sheetData>
    <row r="1" spans="1:12" ht="45" x14ac:dyDescent="0.25">
      <c r="A1" s="112" t="s">
        <v>255</v>
      </c>
      <c r="B1" s="112" t="s">
        <v>232</v>
      </c>
      <c r="C1" s="112" t="s">
        <v>233</v>
      </c>
      <c r="D1" s="112" t="s">
        <v>234</v>
      </c>
      <c r="E1" s="112" t="s">
        <v>235</v>
      </c>
      <c r="F1" s="112" t="s">
        <v>236</v>
      </c>
      <c r="G1" s="112" t="s">
        <v>294</v>
      </c>
      <c r="H1" s="112" t="s">
        <v>295</v>
      </c>
    </row>
    <row r="2" spans="1:12" x14ac:dyDescent="0.25">
      <c r="A2" s="255" t="s">
        <v>260</v>
      </c>
      <c r="B2" s="256" t="s">
        <v>348</v>
      </c>
      <c r="C2" s="257" t="s">
        <v>423</v>
      </c>
      <c r="D2" s="257" t="s">
        <v>424</v>
      </c>
      <c r="E2" s="258">
        <v>1</v>
      </c>
      <c r="F2" s="258">
        <v>999</v>
      </c>
      <c r="G2" s="258" t="s">
        <v>82</v>
      </c>
      <c r="H2" s="258">
        <v>999</v>
      </c>
      <c r="I2" s="259" t="s">
        <v>425</v>
      </c>
      <c r="J2" s="260"/>
      <c r="K2" s="260"/>
      <c r="L2" s="260"/>
    </row>
    <row r="3" spans="1:12" x14ac:dyDescent="0.25">
      <c r="A3" s="255" t="s">
        <v>260</v>
      </c>
      <c r="B3" s="256" t="s">
        <v>348</v>
      </c>
      <c r="C3" s="257" t="s">
        <v>426</v>
      </c>
      <c r="D3" s="257" t="s">
        <v>427</v>
      </c>
      <c r="E3" s="258">
        <v>2</v>
      </c>
      <c r="F3" s="258">
        <v>999</v>
      </c>
      <c r="G3" s="258" t="s">
        <v>82</v>
      </c>
      <c r="H3" s="258">
        <v>999</v>
      </c>
      <c r="I3" s="260"/>
      <c r="J3" s="260"/>
      <c r="K3" s="260"/>
      <c r="L3" s="260"/>
    </row>
    <row r="4" spans="1:12" x14ac:dyDescent="0.25">
      <c r="A4" s="114" t="s">
        <v>260</v>
      </c>
      <c r="B4" s="114" t="s">
        <v>246</v>
      </c>
      <c r="C4" s="154" t="s">
        <v>301</v>
      </c>
      <c r="D4" s="154" t="s">
        <v>323</v>
      </c>
      <c r="E4" s="115">
        <v>1</v>
      </c>
      <c r="F4" s="115">
        <v>4</v>
      </c>
      <c r="G4" s="154" t="s">
        <v>241</v>
      </c>
      <c r="H4" s="115">
        <v>3</v>
      </c>
    </row>
    <row r="5" spans="1:12" x14ac:dyDescent="0.25">
      <c r="A5" s="114" t="s">
        <v>260</v>
      </c>
      <c r="B5" s="114" t="s">
        <v>246</v>
      </c>
      <c r="C5" s="154" t="s">
        <v>332</v>
      </c>
      <c r="D5" s="154" t="s">
        <v>244</v>
      </c>
      <c r="E5" s="115">
        <v>1</v>
      </c>
      <c r="F5" s="115">
        <v>4</v>
      </c>
      <c r="G5" s="154" t="s">
        <v>241</v>
      </c>
      <c r="H5" s="115">
        <v>3</v>
      </c>
    </row>
    <row r="6" spans="1:12" x14ac:dyDescent="0.25">
      <c r="A6" s="114" t="s">
        <v>260</v>
      </c>
      <c r="B6" s="114" t="s">
        <v>246</v>
      </c>
      <c r="C6" s="154" t="s">
        <v>324</v>
      </c>
      <c r="D6" s="154" t="s">
        <v>325</v>
      </c>
      <c r="E6" s="115">
        <v>1</v>
      </c>
      <c r="F6" s="115">
        <v>4</v>
      </c>
      <c r="G6" s="154" t="s">
        <v>241</v>
      </c>
      <c r="H6" s="115">
        <v>3</v>
      </c>
    </row>
    <row r="7" spans="1:12" x14ac:dyDescent="0.25">
      <c r="A7" s="114" t="s">
        <v>260</v>
      </c>
      <c r="B7" s="114" t="s">
        <v>246</v>
      </c>
      <c r="C7" s="115" t="s">
        <v>251</v>
      </c>
      <c r="D7" s="448" t="s">
        <v>243</v>
      </c>
      <c r="E7" s="115">
        <v>1</v>
      </c>
      <c r="F7" s="115">
        <v>999</v>
      </c>
      <c r="G7" s="171" t="s">
        <v>82</v>
      </c>
      <c r="H7" s="115">
        <v>3</v>
      </c>
    </row>
    <row r="8" spans="1:12" x14ac:dyDescent="0.25">
      <c r="A8" s="114" t="s">
        <v>260</v>
      </c>
      <c r="B8" s="114" t="s">
        <v>246</v>
      </c>
      <c r="C8" s="115" t="s">
        <v>296</v>
      </c>
      <c r="D8" s="468" t="s">
        <v>598</v>
      </c>
      <c r="E8" s="115">
        <v>1</v>
      </c>
      <c r="F8" s="115">
        <v>999</v>
      </c>
      <c r="G8" s="154" t="s">
        <v>82</v>
      </c>
      <c r="H8" s="115">
        <v>3</v>
      </c>
    </row>
    <row r="9" spans="1:12" x14ac:dyDescent="0.25">
      <c r="A9" s="114" t="s">
        <v>260</v>
      </c>
      <c r="B9" s="114" t="s">
        <v>246</v>
      </c>
      <c r="C9" s="154" t="s">
        <v>288</v>
      </c>
      <c r="D9" s="458" t="s">
        <v>330</v>
      </c>
      <c r="E9" s="115">
        <v>1</v>
      </c>
      <c r="F9" s="115">
        <v>12</v>
      </c>
      <c r="G9" s="154" t="s">
        <v>82</v>
      </c>
      <c r="H9" s="115">
        <v>3</v>
      </c>
    </row>
    <row r="10" spans="1:12" x14ac:dyDescent="0.25">
      <c r="A10" s="114" t="s">
        <v>260</v>
      </c>
      <c r="B10" s="114" t="s">
        <v>246</v>
      </c>
      <c r="C10" s="154" t="s">
        <v>326</v>
      </c>
      <c r="D10" s="468" t="s">
        <v>599</v>
      </c>
      <c r="E10" s="115">
        <v>1</v>
      </c>
      <c r="F10" s="115">
        <v>12</v>
      </c>
      <c r="G10" s="154" t="s">
        <v>82</v>
      </c>
      <c r="H10" s="115">
        <v>3</v>
      </c>
    </row>
    <row r="11" spans="1:12" x14ac:dyDescent="0.25">
      <c r="A11" s="114" t="s">
        <v>260</v>
      </c>
      <c r="B11" s="114" t="s">
        <v>246</v>
      </c>
      <c r="C11" s="458" t="s">
        <v>297</v>
      </c>
      <c r="D11" s="458" t="s">
        <v>305</v>
      </c>
      <c r="E11" s="115">
        <v>1</v>
      </c>
      <c r="F11" s="115">
        <v>999</v>
      </c>
      <c r="G11" s="448" t="s">
        <v>82</v>
      </c>
      <c r="H11" s="115">
        <v>3</v>
      </c>
    </row>
    <row r="12" spans="1:12" x14ac:dyDescent="0.25">
      <c r="A12" s="114" t="s">
        <v>260</v>
      </c>
      <c r="B12" s="114" t="s">
        <v>246</v>
      </c>
      <c r="C12" s="458" t="s">
        <v>329</v>
      </c>
      <c r="D12" s="458" t="s">
        <v>329</v>
      </c>
      <c r="E12" s="115">
        <v>1</v>
      </c>
      <c r="F12" s="115">
        <v>999</v>
      </c>
      <c r="G12" s="154" t="s">
        <v>82</v>
      </c>
      <c r="H12" s="115">
        <v>3</v>
      </c>
    </row>
    <row r="13" spans="1:12" x14ac:dyDescent="0.25">
      <c r="A13" s="114" t="s">
        <v>260</v>
      </c>
      <c r="B13" s="114" t="s">
        <v>246</v>
      </c>
      <c r="C13" s="115" t="s">
        <v>298</v>
      </c>
      <c r="D13" s="468" t="s">
        <v>600</v>
      </c>
      <c r="E13" s="115">
        <v>1</v>
      </c>
      <c r="F13" s="115">
        <v>999</v>
      </c>
      <c r="G13" s="154" t="s">
        <v>82</v>
      </c>
      <c r="H13" s="115">
        <v>3</v>
      </c>
    </row>
    <row r="14" spans="1:12" x14ac:dyDescent="0.25">
      <c r="A14" s="114" t="s">
        <v>260</v>
      </c>
      <c r="B14" s="447" t="s">
        <v>248</v>
      </c>
      <c r="C14" s="448" t="s">
        <v>261</v>
      </c>
      <c r="D14" s="468" t="s">
        <v>601</v>
      </c>
      <c r="E14" s="115">
        <v>1</v>
      </c>
      <c r="F14" s="115">
        <v>8</v>
      </c>
      <c r="G14" s="448" t="s">
        <v>241</v>
      </c>
      <c r="H14" s="115">
        <v>3</v>
      </c>
    </row>
    <row r="15" spans="1:12" x14ac:dyDescent="0.25">
      <c r="A15" s="114" t="s">
        <v>260</v>
      </c>
      <c r="B15" s="447" t="s">
        <v>248</v>
      </c>
      <c r="C15" s="448" t="s">
        <v>551</v>
      </c>
      <c r="D15" s="468" t="s">
        <v>600</v>
      </c>
      <c r="E15" s="115">
        <v>1</v>
      </c>
      <c r="F15" s="115">
        <v>4</v>
      </c>
      <c r="G15" s="448" t="s">
        <v>241</v>
      </c>
      <c r="H15" s="115">
        <v>3</v>
      </c>
    </row>
    <row r="16" spans="1:12" x14ac:dyDescent="0.25">
      <c r="A16" s="114" t="s">
        <v>260</v>
      </c>
      <c r="B16" s="447" t="s">
        <v>248</v>
      </c>
      <c r="C16" s="448" t="s">
        <v>552</v>
      </c>
      <c r="D16" s="468" t="s">
        <v>602</v>
      </c>
      <c r="E16" s="115">
        <v>1</v>
      </c>
      <c r="F16" s="115">
        <v>999</v>
      </c>
      <c r="G16" s="448" t="s">
        <v>241</v>
      </c>
      <c r="H16" s="115">
        <v>3</v>
      </c>
    </row>
    <row r="17" spans="1:8" x14ac:dyDescent="0.25">
      <c r="A17" s="114"/>
      <c r="B17" s="447"/>
      <c r="C17" s="448"/>
      <c r="D17" s="448"/>
      <c r="E17" s="115"/>
      <c r="F17" s="115"/>
      <c r="G17" s="448"/>
      <c r="H17" s="115"/>
    </row>
    <row r="18" spans="1:8" x14ac:dyDescent="0.25">
      <c r="A18" s="114"/>
      <c r="B18" s="447"/>
      <c r="C18" s="448"/>
      <c r="D18" s="448"/>
      <c r="E18" s="115"/>
      <c r="F18" s="115"/>
      <c r="G18" s="448"/>
      <c r="H18" s="115"/>
    </row>
    <row r="20" spans="1:8" x14ac:dyDescent="0.25">
      <c r="A20" s="456"/>
      <c r="B20" s="456"/>
      <c r="C20" s="457"/>
      <c r="D20" s="457"/>
    </row>
    <row r="21" spans="1:8" x14ac:dyDescent="0.25">
      <c r="A21" s="456"/>
      <c r="B21" s="456"/>
      <c r="C21" s="457"/>
      <c r="D21" s="457"/>
    </row>
    <row r="22" spans="1:8" x14ac:dyDescent="0.25">
      <c r="A22" s="456"/>
      <c r="B22" s="456"/>
      <c r="C22" s="457"/>
      <c r="D22" s="457"/>
    </row>
  </sheetData>
  <sheetProtection sheet="1" objects="1" scenarios="1" selectLockedCells="1" selectUnlockedCells="1"/>
  <sortState xmlns:xlrd2="http://schemas.microsoft.com/office/spreadsheetml/2017/richdata2" ref="A3:H16">
    <sortCondition descending="1" ref="A3:A16"/>
  </sortState>
  <pageMargins left="0.7" right="0.7" top="0.75" bottom="0.75" header="0.3" footer="0.3"/>
  <pageSetup paperSize="9"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3">
    <tabColor rgb="FFB381D9"/>
  </sheetPr>
  <dimension ref="A1:F5"/>
  <sheetViews>
    <sheetView workbookViewId="0">
      <selection activeCell="C10" sqref="C10"/>
    </sheetView>
  </sheetViews>
  <sheetFormatPr defaultColWidth="8.7109375" defaultRowHeight="15" x14ac:dyDescent="0.25"/>
  <cols>
    <col min="1" max="1" width="8.7109375" style="78"/>
    <col min="2" max="2" width="11.42578125" style="111" bestFit="1" customWidth="1"/>
    <col min="3" max="3" width="11.140625" style="111" bestFit="1" customWidth="1"/>
    <col min="4" max="4" width="15.7109375" style="111" bestFit="1" customWidth="1"/>
    <col min="5" max="5" width="8.85546875" style="111" bestFit="1" customWidth="1"/>
    <col min="6" max="6" width="11.85546875" style="111" bestFit="1" customWidth="1"/>
    <col min="7" max="16384" width="8.7109375" style="78"/>
  </cols>
  <sheetData>
    <row r="1" spans="1:6" x14ac:dyDescent="0.25">
      <c r="A1" s="77" t="s">
        <v>255</v>
      </c>
      <c r="B1" s="77" t="s">
        <v>232</v>
      </c>
      <c r="C1" s="77" t="s">
        <v>256</v>
      </c>
      <c r="D1" s="77" t="s">
        <v>257</v>
      </c>
      <c r="E1" s="77" t="s">
        <v>258</v>
      </c>
      <c r="F1" s="77" t="s">
        <v>259</v>
      </c>
    </row>
    <row r="2" spans="1:6" x14ac:dyDescent="0.25">
      <c r="A2" s="79" t="s">
        <v>260</v>
      </c>
      <c r="B2" s="111" t="s">
        <v>246</v>
      </c>
      <c r="C2" s="111" t="s">
        <v>251</v>
      </c>
      <c r="D2" s="469" t="s">
        <v>599</v>
      </c>
      <c r="E2" s="111">
        <v>1</v>
      </c>
      <c r="F2" s="111">
        <v>4</v>
      </c>
    </row>
    <row r="3" spans="1:6" x14ac:dyDescent="0.25">
      <c r="A3" s="79" t="s">
        <v>260</v>
      </c>
      <c r="B3" s="111" t="s">
        <v>247</v>
      </c>
      <c r="C3" s="111" t="s">
        <v>251</v>
      </c>
      <c r="D3" s="469" t="s">
        <v>324</v>
      </c>
      <c r="E3" s="111">
        <v>1</v>
      </c>
      <c r="F3" s="111">
        <v>4</v>
      </c>
    </row>
    <row r="4" spans="1:6" x14ac:dyDescent="0.25">
      <c r="A4" s="79" t="s">
        <v>260</v>
      </c>
      <c r="B4" s="111" t="s">
        <v>242</v>
      </c>
      <c r="C4" s="111" t="s">
        <v>251</v>
      </c>
      <c r="D4" s="111" t="s">
        <v>300</v>
      </c>
      <c r="E4" s="111">
        <v>1</v>
      </c>
      <c r="F4" s="111">
        <v>1</v>
      </c>
    </row>
    <row r="5" spans="1:6" x14ac:dyDescent="0.25">
      <c r="A5" s="79" t="s">
        <v>260</v>
      </c>
      <c r="B5" s="111" t="s">
        <v>248</v>
      </c>
      <c r="C5" s="417" t="s">
        <v>261</v>
      </c>
      <c r="D5" s="469" t="s">
        <v>603</v>
      </c>
      <c r="E5" s="111">
        <v>1</v>
      </c>
      <c r="F5" s="111">
        <v>4</v>
      </c>
    </row>
  </sheetData>
  <sheetProtection sheet="1" objects="1" scenarios="1" selectLockedCells="1" selectUnlockedCells="1"/>
  <pageMargins left="0.7" right="0.7" top="0.75" bottom="0.75" header="0.3" footer="0.3"/>
  <pageSetup paperSize="9"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4">
    <tabColor rgb="FFB381D9"/>
  </sheetPr>
  <dimension ref="A1:J8"/>
  <sheetViews>
    <sheetView workbookViewId="0">
      <selection activeCell="C10" sqref="C10"/>
    </sheetView>
  </sheetViews>
  <sheetFormatPr defaultRowHeight="12.75" x14ac:dyDescent="0.2"/>
  <cols>
    <col min="2" max="2" width="11.42578125" style="12" bestFit="1" customWidth="1"/>
    <col min="3" max="3" width="7.42578125" style="12" customWidth="1"/>
    <col min="4" max="4" width="9.140625" style="12" customWidth="1"/>
    <col min="5" max="5" width="6.85546875" style="12" customWidth="1"/>
    <col min="6" max="6" width="8.85546875" style="12" customWidth="1"/>
    <col min="7" max="7" width="12" style="12" customWidth="1"/>
    <col min="8" max="8" width="10.85546875" bestFit="1" customWidth="1"/>
    <col min="9" max="9" width="11.7109375" customWidth="1"/>
  </cols>
  <sheetData>
    <row r="1" spans="1:10" ht="60" x14ac:dyDescent="0.2">
      <c r="A1" s="72" t="s">
        <v>255</v>
      </c>
      <c r="B1" s="72" t="s">
        <v>232</v>
      </c>
      <c r="C1" s="72" t="s">
        <v>233</v>
      </c>
      <c r="D1" s="72" t="s">
        <v>234</v>
      </c>
      <c r="E1" s="72" t="s">
        <v>235</v>
      </c>
      <c r="F1" s="72" t="s">
        <v>236</v>
      </c>
      <c r="G1" s="72" t="s">
        <v>302</v>
      </c>
      <c r="H1" s="72" t="s">
        <v>303</v>
      </c>
      <c r="I1" s="72" t="s">
        <v>304</v>
      </c>
      <c r="J1" s="72" t="s">
        <v>295</v>
      </c>
    </row>
    <row r="2" spans="1:10" x14ac:dyDescent="0.2">
      <c r="A2" t="s">
        <v>260</v>
      </c>
      <c r="B2" s="9" t="s">
        <v>242</v>
      </c>
      <c r="C2" s="116" t="s">
        <v>251</v>
      </c>
      <c r="D2" s="116" t="s">
        <v>300</v>
      </c>
      <c r="E2" s="12">
        <v>1</v>
      </c>
      <c r="F2" s="12">
        <v>1</v>
      </c>
      <c r="G2" s="12">
        <v>0</v>
      </c>
      <c r="H2" s="12">
        <v>100</v>
      </c>
      <c r="I2" s="116" t="s">
        <v>82</v>
      </c>
      <c r="J2" s="12">
        <v>999</v>
      </c>
    </row>
    <row r="3" spans="1:10" x14ac:dyDescent="0.2">
      <c r="B3"/>
      <c r="H3" s="12"/>
    </row>
    <row r="4" spans="1:10" x14ac:dyDescent="0.2">
      <c r="B4"/>
      <c r="H4" s="12"/>
    </row>
    <row r="5" spans="1:10" x14ac:dyDescent="0.2">
      <c r="B5"/>
      <c r="H5" s="12"/>
    </row>
    <row r="6" spans="1:10" x14ac:dyDescent="0.2">
      <c r="B6"/>
      <c r="H6" s="12"/>
    </row>
    <row r="7" spans="1:10" x14ac:dyDescent="0.2">
      <c r="B7"/>
      <c r="H7" s="12"/>
    </row>
    <row r="8" spans="1:10" x14ac:dyDescent="0.2">
      <c r="B8"/>
      <c r="H8" s="12"/>
    </row>
  </sheetData>
  <sheetProtection sheet="1" objects="1" scenarios="1" selectLockedCells="1" selectUnlockedCells="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4">
    <tabColor rgb="FFB9C337"/>
    <pageSetUpPr fitToPage="1"/>
  </sheetPr>
  <dimension ref="B1:F22"/>
  <sheetViews>
    <sheetView workbookViewId="0"/>
  </sheetViews>
  <sheetFormatPr defaultColWidth="9.140625" defaultRowHeight="12" x14ac:dyDescent="0.2"/>
  <cols>
    <col min="1" max="1" width="2.5703125" style="4" customWidth="1"/>
    <col min="2" max="2" width="1.42578125" style="4" customWidth="1"/>
    <col min="3" max="3" width="18.140625" style="4" customWidth="1"/>
    <col min="4" max="4" width="79.7109375" style="4" customWidth="1"/>
    <col min="5" max="5" width="45.85546875" style="4" customWidth="1"/>
    <col min="6" max="6" width="1.28515625" style="4" customWidth="1"/>
    <col min="7" max="67" width="11.42578125" style="4" customWidth="1"/>
    <col min="68" max="16384" width="9.140625" style="4"/>
  </cols>
  <sheetData>
    <row r="1" spans="2:6" ht="6.75" customHeight="1" thickBot="1" x14ac:dyDescent="0.25"/>
    <row r="2" spans="2:6" s="187" customFormat="1" ht="36.75" customHeight="1" x14ac:dyDescent="0.2">
      <c r="B2" s="185"/>
      <c r="C2" s="503"/>
      <c r="D2" s="503"/>
      <c r="E2" s="503"/>
      <c r="F2" s="186"/>
    </row>
    <row r="3" spans="2:6" s="5" customFormat="1" ht="14.45" customHeight="1" x14ac:dyDescent="0.2">
      <c r="B3" s="188"/>
      <c r="C3" s="189"/>
      <c r="D3" s="189"/>
      <c r="E3" s="416" t="str">
        <f>UPPER(Lists!K3)</f>
        <v>STATISTICAL OFFICE OF THE EUROPEAN UNION</v>
      </c>
      <c r="F3" s="190"/>
    </row>
    <row r="4" spans="2:6" ht="23.25" customHeight="1" x14ac:dyDescent="0.2">
      <c r="B4" s="191"/>
      <c r="C4" s="504" t="str">
        <f>UPPER(Lists!K7)</f>
        <v>ANNUAL REPORTING OF PACKAGING AND PACKAGING WASTE</v>
      </c>
      <c r="D4" s="504"/>
      <c r="E4" s="504"/>
      <c r="F4" s="192"/>
    </row>
    <row r="5" spans="2:6" ht="15.75" customHeight="1" x14ac:dyDescent="0.2">
      <c r="B5" s="193"/>
      <c r="C5" s="505" t="str">
        <f>CONCATENATE(Lists!K8," DATA COLLECTION")</f>
        <v>2024 DATA COLLECTION</v>
      </c>
      <c r="D5" s="505"/>
      <c r="E5" s="505"/>
      <c r="F5" s="194"/>
    </row>
    <row r="6" spans="2:6" ht="15.75" customHeight="1" thickBot="1" x14ac:dyDescent="0.25">
      <c r="B6" s="193"/>
      <c r="C6" s="195"/>
      <c r="D6" s="195"/>
      <c r="E6" s="195"/>
      <c r="F6" s="194"/>
    </row>
    <row r="7" spans="2:6" ht="30" customHeight="1" thickBot="1" x14ac:dyDescent="0.25">
      <c r="B7" s="196"/>
      <c r="C7" s="506" t="s">
        <v>345</v>
      </c>
      <c r="D7" s="506"/>
      <c r="E7" s="506"/>
      <c r="F7" s="197"/>
    </row>
    <row r="8" spans="2:6" ht="13.5" customHeight="1" x14ac:dyDescent="0.2">
      <c r="B8" s="196"/>
      <c r="C8" s="198"/>
      <c r="D8" s="198"/>
      <c r="E8" s="198"/>
      <c r="F8" s="197"/>
    </row>
    <row r="9" spans="2:6" s="199" customFormat="1" ht="19.5" customHeight="1" x14ac:dyDescent="0.2">
      <c r="B9" s="196"/>
      <c r="C9" s="502" t="s">
        <v>346</v>
      </c>
      <c r="D9" s="502"/>
      <c r="E9" s="502"/>
      <c r="F9" s="197"/>
    </row>
    <row r="10" spans="2:6" ht="12" customHeight="1" x14ac:dyDescent="0.2">
      <c r="B10" s="196"/>
      <c r="C10" s="200" t="s">
        <v>3</v>
      </c>
      <c r="D10" s="201" t="s">
        <v>4</v>
      </c>
      <c r="E10" s="201" t="s">
        <v>5</v>
      </c>
      <c r="F10" s="197"/>
    </row>
    <row r="11" spans="2:6" ht="21" customHeight="1" x14ac:dyDescent="0.2">
      <c r="B11" s="196"/>
      <c r="C11" s="202" t="s">
        <v>6</v>
      </c>
      <c r="D11" s="203" t="s">
        <v>7</v>
      </c>
      <c r="E11" s="204" t="s">
        <v>609</v>
      </c>
      <c r="F11" s="197"/>
    </row>
    <row r="12" spans="2:6" ht="21" customHeight="1" x14ac:dyDescent="0.2">
      <c r="B12" s="196"/>
      <c r="C12" s="202" t="s">
        <v>8</v>
      </c>
      <c r="D12" s="203" t="s">
        <v>9</v>
      </c>
      <c r="E12" s="204" t="s">
        <v>610</v>
      </c>
      <c r="F12" s="197"/>
    </row>
    <row r="13" spans="2:6" ht="21" customHeight="1" x14ac:dyDescent="0.2">
      <c r="B13" s="196"/>
      <c r="C13" s="202" t="s">
        <v>10</v>
      </c>
      <c r="D13" s="203" t="s">
        <v>218</v>
      </c>
      <c r="E13" s="204" t="s">
        <v>610</v>
      </c>
      <c r="F13" s="197"/>
    </row>
    <row r="14" spans="2:6" ht="21" customHeight="1" x14ac:dyDescent="0.2">
      <c r="B14" s="196"/>
      <c r="C14" s="202" t="s">
        <v>439</v>
      </c>
      <c r="D14" s="203" t="s">
        <v>440</v>
      </c>
      <c r="E14" s="204" t="s">
        <v>610</v>
      </c>
      <c r="F14" s="197"/>
    </row>
    <row r="15" spans="2:6" s="205" customFormat="1" ht="19.5" customHeight="1" x14ac:dyDescent="0.2">
      <c r="B15" s="196"/>
      <c r="C15" s="502" t="s">
        <v>347</v>
      </c>
      <c r="D15" s="502"/>
      <c r="E15" s="502"/>
      <c r="F15" s="197"/>
    </row>
    <row r="16" spans="2:6" ht="12" customHeight="1" x14ac:dyDescent="0.2">
      <c r="B16" s="196"/>
      <c r="C16" s="200" t="s">
        <v>3</v>
      </c>
      <c r="D16" s="201" t="s">
        <v>4</v>
      </c>
      <c r="E16" s="201" t="s">
        <v>5</v>
      </c>
      <c r="F16" s="197"/>
    </row>
    <row r="17" spans="2:6" ht="21" customHeight="1" x14ac:dyDescent="0.2">
      <c r="B17" s="196"/>
      <c r="C17" s="206" t="s">
        <v>348</v>
      </c>
      <c r="D17" s="203" t="s">
        <v>349</v>
      </c>
      <c r="E17" s="204" t="s">
        <v>608</v>
      </c>
      <c r="F17" s="197"/>
    </row>
    <row r="18" spans="2:6" ht="21" customHeight="1" x14ac:dyDescent="0.2">
      <c r="B18" s="196"/>
      <c r="C18" s="206" t="s">
        <v>147</v>
      </c>
      <c r="D18" s="203" t="s">
        <v>219</v>
      </c>
      <c r="E18" s="204" t="s">
        <v>608</v>
      </c>
      <c r="F18" s="197"/>
    </row>
    <row r="19" spans="2:6" ht="30" customHeight="1" x14ac:dyDescent="0.2">
      <c r="B19" s="196"/>
      <c r="C19" s="207" t="s">
        <v>137</v>
      </c>
      <c r="D19" s="203" t="s">
        <v>159</v>
      </c>
      <c r="E19" s="204" t="s">
        <v>607</v>
      </c>
      <c r="F19" s="197"/>
    </row>
    <row r="20" spans="2:6" ht="30" customHeight="1" x14ac:dyDescent="0.2">
      <c r="B20" s="196"/>
      <c r="C20" s="207" t="s">
        <v>138</v>
      </c>
      <c r="D20" s="203" t="s">
        <v>158</v>
      </c>
      <c r="E20" s="204" t="s">
        <v>606</v>
      </c>
      <c r="F20" s="197"/>
    </row>
    <row r="21" spans="2:6" ht="30" customHeight="1" x14ac:dyDescent="0.2">
      <c r="B21" s="196"/>
      <c r="C21" s="207" t="s">
        <v>139</v>
      </c>
      <c r="D21" s="203" t="s">
        <v>11</v>
      </c>
      <c r="E21" s="204" t="s">
        <v>199</v>
      </c>
      <c r="F21" s="197"/>
    </row>
    <row r="22" spans="2:6" ht="30" customHeight="1" thickBot="1" x14ac:dyDescent="0.25">
      <c r="B22" s="495"/>
      <c r="C22" s="496" t="s">
        <v>140</v>
      </c>
      <c r="D22" s="497" t="s">
        <v>12</v>
      </c>
      <c r="E22" s="498" t="s">
        <v>607</v>
      </c>
      <c r="F22" s="499"/>
    </row>
  </sheetData>
  <sheetProtection algorithmName="SHA-512" hashValue="i21rB/B0oUIrIcqkO21XLMXfaCe8vzJ+5eAwjphxbA3PYMsQsa8QBJo/X4eS77p4YlVQ9teJ6HBVgm9SIcOu2g==" saltValue="KCn3PlUAvGf/BuGP3osbNw==" spinCount="100000" sheet="1" objects="1" scenarios="1"/>
  <mergeCells count="6">
    <mergeCell ref="C15:E15"/>
    <mergeCell ref="C2:E2"/>
    <mergeCell ref="C4:E4"/>
    <mergeCell ref="C5:E5"/>
    <mergeCell ref="C7:E7"/>
    <mergeCell ref="C9:E9"/>
  </mergeCells>
  <hyperlinks>
    <hyperlink ref="D11" location="Index!A1" display="Structure of the questionnaire" xr:uid="{00000000-0004-0000-0100-000000000000}"/>
    <hyperlink ref="D12" location="'Basic instructions'!A1" display="Basic instructions" xr:uid="{00000000-0004-0000-0100-000002000000}"/>
    <hyperlink ref="D13" location="Methodology!A1" display="Detailed instructions and summary of the methodology" xr:uid="{00000000-0004-0000-0100-000003000000}"/>
    <hyperlink ref="D20" location="Table_1a!A1" display="Generation and recycling of packaging waste calculated according Article 3, Article 4 and 5 of Decision 2005/270/EC" xr:uid="{00000000-0004-0000-0100-000004000000}"/>
    <hyperlink ref="D21" location="Table_2!A1" display="Format to attain an adjusted level of the targets in accordance with Article 5(2) of Directive 94/62/EC " xr:uid="{00000000-0004-0000-0100-000005000000}"/>
    <hyperlink ref="D22" location="Table_3!A1" display="Format for reporting on reusable packaging as established by Commission Decision 2005/270/EC as last amended by Commission Implementing Decision 2019/665 " xr:uid="{00000000-0004-0000-0100-000006000000}"/>
    <hyperlink ref="D19" location="Table_1!A1" display="Generation and recycling of packaging waste as established by Commission Decision 2005/270/EC as last amended by Commission Implementing Decision 2019/665" xr:uid="{00000000-0004-0000-0100-000007000000}"/>
    <hyperlink ref="D18" location="'Footnotes list'!A1" display="List of country-specific explanatory footnotes" xr:uid="{00000000-0004-0000-0100-000008000000}"/>
    <hyperlink ref="D17" location="'GETTING STARTED'!A1" display="Country and data collection definition. Administrative data." xr:uid="{00000000-0004-0000-0100-00000A000000}"/>
    <hyperlink ref="D14" location="'Validation rules'!A1" display="Validation rules performed by 'Validate questionnaire' button" xr:uid="{00000000-0004-0000-0100-00000B000000}"/>
  </hyperlinks>
  <pageMargins left="0.7" right="0.7" top="0.75" bottom="0.75" header="0.3" footer="0.3"/>
  <pageSetup paperSize="9" scale="89" fitToHeight="0" orientation="landscape" verticalDpi="0" r:id="rId1"/>
  <headerFooter>
    <oddFooter>&amp;L&amp;F&amp;CPage &amp;P of &amp;N&amp;R&amp;A</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5">
    <tabColor rgb="FFB381D9"/>
  </sheetPr>
  <dimension ref="A1:F12"/>
  <sheetViews>
    <sheetView workbookViewId="0">
      <selection activeCell="C10" sqref="C10"/>
    </sheetView>
  </sheetViews>
  <sheetFormatPr defaultRowHeight="12.75" x14ac:dyDescent="0.2"/>
  <sheetData>
    <row r="1" spans="1:6" ht="45" x14ac:dyDescent="0.2">
      <c r="A1" s="72" t="s">
        <v>255</v>
      </c>
      <c r="B1" s="72" t="s">
        <v>245</v>
      </c>
      <c r="C1" s="72" t="s">
        <v>233</v>
      </c>
      <c r="D1" s="72" t="s">
        <v>234</v>
      </c>
      <c r="E1" s="72" t="s">
        <v>235</v>
      </c>
      <c r="F1" s="72" t="s">
        <v>236</v>
      </c>
    </row>
    <row r="2" spans="1:6" x14ac:dyDescent="0.2">
      <c r="A2" s="9" t="s">
        <v>344</v>
      </c>
      <c r="B2" t="s">
        <v>246</v>
      </c>
      <c r="C2" s="12" t="s">
        <v>249</v>
      </c>
      <c r="D2" s="116" t="s">
        <v>250</v>
      </c>
      <c r="E2" s="12">
        <v>999</v>
      </c>
      <c r="F2" s="12">
        <v>4</v>
      </c>
    </row>
    <row r="3" spans="1:6" x14ac:dyDescent="0.2">
      <c r="A3" s="9" t="s">
        <v>344</v>
      </c>
      <c r="B3" t="s">
        <v>246</v>
      </c>
      <c r="C3" s="116" t="s">
        <v>252</v>
      </c>
      <c r="D3" s="116" t="s">
        <v>299</v>
      </c>
      <c r="E3" s="12">
        <v>999</v>
      </c>
      <c r="F3" s="12">
        <v>4</v>
      </c>
    </row>
    <row r="4" spans="1:6" x14ac:dyDescent="0.2">
      <c r="A4" s="9" t="s">
        <v>344</v>
      </c>
      <c r="B4" t="s">
        <v>246</v>
      </c>
      <c r="C4" s="116" t="s">
        <v>305</v>
      </c>
      <c r="D4" s="116" t="s">
        <v>291</v>
      </c>
      <c r="E4" s="12">
        <v>999</v>
      </c>
      <c r="F4" s="12">
        <v>4</v>
      </c>
    </row>
    <row r="5" spans="1:6" x14ac:dyDescent="0.2">
      <c r="A5" s="9" t="s">
        <v>344</v>
      </c>
      <c r="B5" s="9" t="s">
        <v>247</v>
      </c>
      <c r="C5" s="116" t="s">
        <v>292</v>
      </c>
      <c r="D5" s="116" t="s">
        <v>293</v>
      </c>
      <c r="E5" s="12">
        <v>999</v>
      </c>
      <c r="F5" s="12">
        <v>4</v>
      </c>
    </row>
    <row r="6" spans="1:6" x14ac:dyDescent="0.2">
      <c r="A6" s="9" t="s">
        <v>344</v>
      </c>
      <c r="B6" s="9" t="s">
        <v>247</v>
      </c>
      <c r="C6" s="116" t="s">
        <v>253</v>
      </c>
      <c r="D6" s="116" t="s">
        <v>254</v>
      </c>
      <c r="E6" s="12">
        <v>999</v>
      </c>
      <c r="F6" s="12">
        <v>4</v>
      </c>
    </row>
    <row r="7" spans="1:6" x14ac:dyDescent="0.2">
      <c r="A7" s="9" t="s">
        <v>344</v>
      </c>
      <c r="B7" s="9" t="s">
        <v>248</v>
      </c>
      <c r="C7" s="116" t="s">
        <v>249</v>
      </c>
      <c r="D7" s="116" t="s">
        <v>482</v>
      </c>
      <c r="E7" s="12">
        <v>999</v>
      </c>
      <c r="F7" s="12">
        <v>4</v>
      </c>
    </row>
    <row r="12" spans="1:6" x14ac:dyDescent="0.2">
      <c r="A12" s="333" t="s">
        <v>441</v>
      </c>
      <c r="B12" s="334"/>
      <c r="C12" s="334"/>
      <c r="D12" s="334"/>
      <c r="E12" s="334"/>
      <c r="F12" s="334"/>
    </row>
  </sheetData>
  <sheetProtection sheet="1" objects="1" scenarios="1" selectLockedCells="1" selectUnlockedCells="1"/>
  <pageMargins left="0.7" right="0.7" top="0.75" bottom="0.75" header="0.3" footer="0.3"/>
  <pageSetup paperSize="9"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6">
    <tabColor rgb="FFB381D9"/>
  </sheetPr>
  <dimension ref="A1:G4"/>
  <sheetViews>
    <sheetView workbookViewId="0">
      <selection activeCell="C10" sqref="C10"/>
    </sheetView>
  </sheetViews>
  <sheetFormatPr defaultColWidth="8.7109375" defaultRowHeight="15" x14ac:dyDescent="0.25"/>
  <cols>
    <col min="1" max="1" width="8.7109375" style="78"/>
    <col min="2" max="2" width="11.42578125" style="111" bestFit="1" customWidth="1"/>
    <col min="3" max="3" width="11.140625" style="111" bestFit="1" customWidth="1"/>
    <col min="4" max="4" width="15.7109375" style="111" bestFit="1" customWidth="1"/>
    <col min="5" max="5" width="8.85546875" style="111" bestFit="1" customWidth="1"/>
    <col min="6" max="6" width="11.85546875" style="111" bestFit="1" customWidth="1"/>
    <col min="7" max="7" width="28.85546875" style="111" bestFit="1" customWidth="1"/>
    <col min="8" max="16384" width="8.7109375" style="78"/>
  </cols>
  <sheetData>
    <row r="1" spans="1:7" x14ac:dyDescent="0.25">
      <c r="A1" s="77" t="s">
        <v>255</v>
      </c>
      <c r="B1" s="77" t="s">
        <v>232</v>
      </c>
      <c r="C1" s="77" t="s">
        <v>256</v>
      </c>
      <c r="D1" s="77" t="s">
        <v>257</v>
      </c>
      <c r="E1" s="77" t="s">
        <v>258</v>
      </c>
      <c r="F1" s="77" t="s">
        <v>259</v>
      </c>
      <c r="G1" s="77" t="s">
        <v>307</v>
      </c>
    </row>
    <row r="2" spans="1:7" x14ac:dyDescent="0.25">
      <c r="A2" s="111" t="s">
        <v>260</v>
      </c>
      <c r="B2" s="111" t="s">
        <v>246</v>
      </c>
      <c r="C2" s="111" t="s">
        <v>306</v>
      </c>
      <c r="D2" s="469" t="s">
        <v>604</v>
      </c>
      <c r="E2" s="111">
        <v>1</v>
      </c>
      <c r="F2" s="111">
        <v>4</v>
      </c>
      <c r="G2" s="111">
        <v>1</v>
      </c>
    </row>
    <row r="3" spans="1:7" x14ac:dyDescent="0.25">
      <c r="A3" s="111" t="s">
        <v>260</v>
      </c>
      <c r="B3" s="79" t="s">
        <v>247</v>
      </c>
      <c r="C3" s="111" t="s">
        <v>306</v>
      </c>
      <c r="D3" s="111" t="s">
        <v>309</v>
      </c>
      <c r="E3" s="111">
        <v>1</v>
      </c>
      <c r="F3" s="111">
        <v>4</v>
      </c>
      <c r="G3" s="111">
        <v>1</v>
      </c>
    </row>
    <row r="4" spans="1:7" x14ac:dyDescent="0.25">
      <c r="A4" s="111" t="s">
        <v>260</v>
      </c>
      <c r="B4" s="111" t="s">
        <v>248</v>
      </c>
      <c r="C4" s="417" t="s">
        <v>483</v>
      </c>
      <c r="D4" s="469" t="s">
        <v>605</v>
      </c>
      <c r="E4" s="111">
        <v>1</v>
      </c>
      <c r="F4" s="111">
        <v>4</v>
      </c>
      <c r="G4" s="111">
        <v>1</v>
      </c>
    </row>
  </sheetData>
  <sheetProtection sheet="1" objects="1" scenarios="1" selectLockedCells="1" selectUnlockedCells="1"/>
  <pageMargins left="0.7" right="0.7" top="0.75" bottom="0.75" header="0.3" footer="0.3"/>
  <pageSetup paperSize="9"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32">
    <tabColor rgb="FFB381D9"/>
  </sheetPr>
  <dimension ref="A1:H8"/>
  <sheetViews>
    <sheetView workbookViewId="0">
      <selection activeCell="C10" sqref="C10"/>
    </sheetView>
  </sheetViews>
  <sheetFormatPr defaultColWidth="9.140625" defaultRowHeight="12.75" x14ac:dyDescent="0.2"/>
  <cols>
    <col min="1" max="1" width="9.140625" style="55"/>
    <col min="2" max="2" width="15.28515625" style="55" bestFit="1" customWidth="1"/>
    <col min="3" max="3" width="9.140625" style="55"/>
    <col min="4" max="4" width="12.28515625" style="55" customWidth="1"/>
    <col min="5" max="5" width="9.85546875" style="55" customWidth="1"/>
    <col min="6" max="6" width="9.140625" style="55"/>
    <col min="7" max="7" width="21.85546875" style="55" customWidth="1"/>
    <col min="8" max="8" width="77" style="55" customWidth="1"/>
    <col min="9" max="16384" width="9.140625" style="55"/>
  </cols>
  <sheetData>
    <row r="1" spans="1:8" ht="24.6" customHeight="1" x14ac:dyDescent="0.2">
      <c r="A1" s="452" t="s">
        <v>255</v>
      </c>
      <c r="B1" s="452" t="s">
        <v>232</v>
      </c>
      <c r="C1" s="452" t="s">
        <v>256</v>
      </c>
      <c r="D1" s="452" t="s">
        <v>257</v>
      </c>
      <c r="E1" s="452" t="s">
        <v>258</v>
      </c>
      <c r="F1" s="452" t="s">
        <v>259</v>
      </c>
      <c r="G1" s="452" t="s">
        <v>553</v>
      </c>
      <c r="H1" s="453" t="s">
        <v>264</v>
      </c>
    </row>
    <row r="2" spans="1:8" ht="15" x14ac:dyDescent="0.25">
      <c r="A2" s="454" t="s">
        <v>341</v>
      </c>
      <c r="B2" s="454" t="s">
        <v>147</v>
      </c>
      <c r="C2" s="454" t="s">
        <v>423</v>
      </c>
      <c r="D2" s="454" t="s">
        <v>554</v>
      </c>
      <c r="E2" s="454">
        <v>1</v>
      </c>
      <c r="F2" s="454">
        <v>999</v>
      </c>
      <c r="G2" s="454" t="s">
        <v>555</v>
      </c>
      <c r="H2" s="455" t="s">
        <v>556</v>
      </c>
    </row>
    <row r="3" spans="1:8" ht="15" x14ac:dyDescent="0.25">
      <c r="A3" s="454" t="s">
        <v>341</v>
      </c>
      <c r="B3" s="454" t="s">
        <v>147</v>
      </c>
      <c r="C3" s="454" t="s">
        <v>423</v>
      </c>
      <c r="D3" s="454" t="s">
        <v>554</v>
      </c>
      <c r="E3" s="454">
        <v>1</v>
      </c>
      <c r="F3" s="454">
        <v>999</v>
      </c>
      <c r="G3" s="454" t="s">
        <v>557</v>
      </c>
      <c r="H3" s="455" t="s">
        <v>562</v>
      </c>
    </row>
    <row r="4" spans="1:8" ht="15" x14ac:dyDescent="0.25">
      <c r="A4" s="454" t="s">
        <v>341</v>
      </c>
      <c r="B4" s="454" t="s">
        <v>147</v>
      </c>
      <c r="C4" s="454" t="s">
        <v>423</v>
      </c>
      <c r="D4" s="454" t="s">
        <v>554</v>
      </c>
      <c r="E4" s="454">
        <v>1</v>
      </c>
      <c r="F4" s="454">
        <v>999</v>
      </c>
      <c r="G4" s="454" t="s">
        <v>558</v>
      </c>
      <c r="H4" s="455" t="s">
        <v>556</v>
      </c>
    </row>
    <row r="5" spans="1:8" ht="15" x14ac:dyDescent="0.25">
      <c r="A5" s="454" t="s">
        <v>341</v>
      </c>
      <c r="B5" s="454" t="s">
        <v>147</v>
      </c>
      <c r="C5" s="454" t="s">
        <v>423</v>
      </c>
      <c r="D5" s="454" t="s">
        <v>554</v>
      </c>
      <c r="E5" s="454">
        <v>1</v>
      </c>
      <c r="F5" s="454">
        <v>999</v>
      </c>
      <c r="G5" s="454" t="s">
        <v>559</v>
      </c>
      <c r="H5" s="455" t="s">
        <v>556</v>
      </c>
    </row>
    <row r="6" spans="1:8" ht="15" x14ac:dyDescent="0.25">
      <c r="A6" s="454" t="s">
        <v>341</v>
      </c>
      <c r="B6" s="454" t="s">
        <v>147</v>
      </c>
      <c r="C6" s="454" t="s">
        <v>423</v>
      </c>
      <c r="D6" s="454" t="s">
        <v>554</v>
      </c>
      <c r="E6" s="454">
        <v>1</v>
      </c>
      <c r="F6" s="454">
        <v>999</v>
      </c>
      <c r="G6" s="454" t="s">
        <v>563</v>
      </c>
      <c r="H6" s="455" t="s">
        <v>556</v>
      </c>
    </row>
    <row r="7" spans="1:8" ht="15" x14ac:dyDescent="0.25">
      <c r="A7" s="454" t="s">
        <v>341</v>
      </c>
      <c r="B7" s="454" t="s">
        <v>147</v>
      </c>
      <c r="C7" s="454" t="s">
        <v>423</v>
      </c>
      <c r="D7" s="454" t="s">
        <v>554</v>
      </c>
      <c r="E7" s="454">
        <v>1</v>
      </c>
      <c r="F7" s="454">
        <v>999</v>
      </c>
      <c r="G7" s="454" t="s">
        <v>560</v>
      </c>
      <c r="H7" s="455" t="s">
        <v>561</v>
      </c>
    </row>
    <row r="8" spans="1:8" ht="15" x14ac:dyDescent="0.25">
      <c r="A8" s="454" t="s">
        <v>341</v>
      </c>
      <c r="B8" s="454" t="s">
        <v>147</v>
      </c>
      <c r="C8" s="454" t="s">
        <v>423</v>
      </c>
      <c r="D8" s="454" t="s">
        <v>554</v>
      </c>
      <c r="E8" s="454">
        <v>1</v>
      </c>
      <c r="F8" s="454">
        <v>999</v>
      </c>
      <c r="G8" s="454" t="s">
        <v>564</v>
      </c>
      <c r="H8" s="455" t="s">
        <v>561</v>
      </c>
    </row>
  </sheetData>
  <sheetProtection sheet="1" objects="1" scenarios="1" selectLockedCells="1" selectUnlockedCells="1"/>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7">
    <tabColor rgb="FFB381D9"/>
  </sheetPr>
  <dimension ref="A1:N5"/>
  <sheetViews>
    <sheetView workbookViewId="0">
      <selection activeCell="C10" sqref="C10"/>
    </sheetView>
  </sheetViews>
  <sheetFormatPr defaultColWidth="8.7109375" defaultRowHeight="15" x14ac:dyDescent="0.25"/>
  <cols>
    <col min="1" max="1" width="8.7109375" style="78"/>
    <col min="2" max="2" width="10.42578125" style="78" bestFit="1" customWidth="1"/>
    <col min="3" max="3" width="10.140625" style="78" bestFit="1" customWidth="1"/>
    <col min="4" max="4" width="14.5703125" style="78" bestFit="1" customWidth="1"/>
    <col min="5" max="5" width="8.140625" style="78" bestFit="1" customWidth="1"/>
    <col min="6" max="6" width="11" style="78" bestFit="1" customWidth="1"/>
    <col min="7" max="16384" width="8.7109375" style="78"/>
  </cols>
  <sheetData>
    <row r="1" spans="1:14" x14ac:dyDescent="0.25">
      <c r="A1" s="77" t="s">
        <v>255</v>
      </c>
      <c r="B1" s="77" t="s">
        <v>232</v>
      </c>
      <c r="C1" s="77" t="s">
        <v>256</v>
      </c>
      <c r="D1" s="77" t="s">
        <v>257</v>
      </c>
      <c r="E1" s="77" t="s">
        <v>258</v>
      </c>
      <c r="F1" s="77" t="s">
        <v>259</v>
      </c>
    </row>
    <row r="2" spans="1:14" x14ac:dyDescent="0.25">
      <c r="A2" s="111" t="s">
        <v>260</v>
      </c>
      <c r="B2" s="111" t="s">
        <v>246</v>
      </c>
      <c r="C2" s="111" t="s">
        <v>251</v>
      </c>
      <c r="D2" s="469" t="s">
        <v>599</v>
      </c>
      <c r="E2" s="111">
        <v>1</v>
      </c>
      <c r="F2" s="111">
        <v>4</v>
      </c>
      <c r="I2" s="113" t="s">
        <v>308</v>
      </c>
      <c r="J2" s="113"/>
      <c r="K2" s="113"/>
      <c r="L2" s="113"/>
      <c r="M2" s="113"/>
      <c r="N2" s="113"/>
    </row>
    <row r="3" spans="1:14" x14ac:dyDescent="0.25">
      <c r="A3" s="111" t="s">
        <v>260</v>
      </c>
      <c r="B3" s="111" t="s">
        <v>247</v>
      </c>
      <c r="C3" s="111" t="s">
        <v>251</v>
      </c>
      <c r="D3" s="469" t="s">
        <v>324</v>
      </c>
      <c r="E3" s="111">
        <v>1</v>
      </c>
      <c r="F3" s="111">
        <v>4</v>
      </c>
    </row>
    <row r="4" spans="1:14" x14ac:dyDescent="0.25">
      <c r="A4" s="111" t="s">
        <v>260</v>
      </c>
      <c r="B4" s="111" t="s">
        <v>242</v>
      </c>
      <c r="C4" s="111" t="s">
        <v>251</v>
      </c>
      <c r="D4" s="111" t="s">
        <v>300</v>
      </c>
      <c r="E4" s="111">
        <v>1</v>
      </c>
      <c r="F4" s="111">
        <v>1</v>
      </c>
    </row>
    <row r="5" spans="1:14" x14ac:dyDescent="0.25">
      <c r="A5" s="111" t="s">
        <v>260</v>
      </c>
      <c r="B5" s="111" t="s">
        <v>248</v>
      </c>
      <c r="C5" s="417" t="s">
        <v>261</v>
      </c>
      <c r="D5" s="469" t="s">
        <v>603</v>
      </c>
      <c r="E5" s="111">
        <v>1</v>
      </c>
      <c r="F5" s="111">
        <v>4</v>
      </c>
    </row>
  </sheetData>
  <sheetProtection sheet="1" objects="1" scenarios="1" selectLockedCells="1" selectUnlockedCells="1"/>
  <pageMargins left="0.7" right="0.7" top="0.75" bottom="0.75" header="0.3" footer="0.3"/>
  <pageSetup paperSize="9" orientation="portrait"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
    <tabColor rgb="FF7030A0"/>
  </sheetPr>
  <dimension ref="A1:G15"/>
  <sheetViews>
    <sheetView zoomScaleNormal="100" workbookViewId="0">
      <selection activeCell="C10" sqref="C10"/>
    </sheetView>
  </sheetViews>
  <sheetFormatPr defaultColWidth="9.140625" defaultRowHeight="12.75" x14ac:dyDescent="0.2"/>
  <cols>
    <col min="1" max="1" width="19" style="485" customWidth="1"/>
    <col min="2" max="2" width="18.5703125" style="485" customWidth="1"/>
    <col min="3" max="3" width="34.7109375" style="485" customWidth="1"/>
    <col min="4" max="4" width="30.5703125" style="485" customWidth="1"/>
    <col min="5" max="5" width="25.7109375" style="485" customWidth="1"/>
    <col min="6" max="6" width="17.85546875" style="491" customWidth="1"/>
    <col min="7" max="7" width="24" style="485" customWidth="1"/>
    <col min="8" max="16384" width="9.140625" style="485"/>
  </cols>
  <sheetData>
    <row r="1" spans="1:7" ht="33.75" customHeight="1" thickBot="1" x14ac:dyDescent="0.25">
      <c r="A1" s="623" t="s">
        <v>621</v>
      </c>
      <c r="B1" s="623"/>
      <c r="C1" s="623"/>
      <c r="E1" s="624" t="s">
        <v>622</v>
      </c>
      <c r="F1" s="624"/>
      <c r="G1" s="624"/>
    </row>
    <row r="2" spans="1:7" s="488" customFormat="1" ht="15" x14ac:dyDescent="0.2">
      <c r="A2" s="486" t="s">
        <v>623</v>
      </c>
      <c r="B2" s="486" t="s">
        <v>624</v>
      </c>
      <c r="C2" s="487" t="s">
        <v>625</v>
      </c>
      <c r="E2" s="486" t="s">
        <v>623</v>
      </c>
      <c r="F2" s="486" t="s">
        <v>624</v>
      </c>
      <c r="G2" s="487" t="s">
        <v>625</v>
      </c>
    </row>
    <row r="3" spans="1:7" ht="25.5" x14ac:dyDescent="0.2">
      <c r="A3" s="489" t="s">
        <v>626</v>
      </c>
      <c r="B3" s="489" t="b">
        <v>0</v>
      </c>
      <c r="C3" s="490" t="s">
        <v>627</v>
      </c>
      <c r="F3" s="485"/>
    </row>
    <row r="4" spans="1:7" x14ac:dyDescent="0.2">
      <c r="F4" s="485"/>
    </row>
    <row r="5" spans="1:7" x14ac:dyDescent="0.2">
      <c r="F5" s="485"/>
    </row>
    <row r="6" spans="1:7" x14ac:dyDescent="0.2">
      <c r="F6" s="485"/>
    </row>
    <row r="7" spans="1:7" x14ac:dyDescent="0.2">
      <c r="F7" s="485"/>
    </row>
    <row r="8" spans="1:7" x14ac:dyDescent="0.2">
      <c r="F8" s="485"/>
    </row>
    <row r="9" spans="1:7" x14ac:dyDescent="0.2">
      <c r="F9" s="485"/>
    </row>
    <row r="10" spans="1:7" x14ac:dyDescent="0.2">
      <c r="F10" s="485"/>
    </row>
    <row r="11" spans="1:7" x14ac:dyDescent="0.2">
      <c r="F11" s="485"/>
    </row>
    <row r="12" spans="1:7" x14ac:dyDescent="0.2">
      <c r="F12" s="485"/>
    </row>
    <row r="13" spans="1:7" x14ac:dyDescent="0.2">
      <c r="F13" s="485"/>
    </row>
    <row r="14" spans="1:7" x14ac:dyDescent="0.2">
      <c r="F14" s="485"/>
    </row>
    <row r="15" spans="1:7" x14ac:dyDescent="0.2">
      <c r="F15" s="485"/>
    </row>
  </sheetData>
  <sheetProtection sheet="1" objects="1" scenarios="1" selectLockedCells="1" selectUnlockedCells="1"/>
  <mergeCells count="2">
    <mergeCell ref="A1:C1"/>
    <mergeCell ref="E1:G1"/>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6">
    <tabColor rgb="FFB9C337"/>
    <pageSetUpPr fitToPage="1"/>
  </sheetPr>
  <dimension ref="A1:G129"/>
  <sheetViews>
    <sheetView topLeftCell="A3" workbookViewId="0">
      <selection activeCell="D25" sqref="D25"/>
    </sheetView>
  </sheetViews>
  <sheetFormatPr defaultColWidth="8.7109375" defaultRowHeight="12.75" x14ac:dyDescent="0.2"/>
  <cols>
    <col min="1" max="1" width="2.5703125" style="55" customWidth="1"/>
    <col min="2" max="2" width="1.42578125" style="55" customWidth="1"/>
    <col min="3" max="3" width="17.140625" style="55" customWidth="1"/>
    <col min="4" max="4" width="20" style="55" customWidth="1"/>
    <col min="5" max="5" width="66.7109375" style="55" customWidth="1"/>
    <col min="6" max="6" width="28.85546875" style="55" customWidth="1"/>
    <col min="7" max="7" width="1.42578125" style="55" customWidth="1"/>
    <col min="8" max="16384" width="8.7109375" style="55"/>
  </cols>
  <sheetData>
    <row r="1" spans="1:7" s="4" customFormat="1" thickBot="1" x14ac:dyDescent="0.25"/>
    <row r="2" spans="1:7" s="187" customFormat="1" ht="42" customHeight="1" x14ac:dyDescent="0.2">
      <c r="B2" s="185"/>
      <c r="C2" s="336"/>
      <c r="D2" s="208"/>
      <c r="E2" s="208"/>
      <c r="F2" s="208"/>
      <c r="G2" s="209"/>
    </row>
    <row r="3" spans="1:7" s="4" customFormat="1" ht="17.25" customHeight="1" x14ac:dyDescent="0.2">
      <c r="B3" s="191"/>
      <c r="C3" s="210"/>
      <c r="D3" s="211"/>
      <c r="E3" s="211"/>
      <c r="F3" s="176" t="str">
        <f>UPPER(Lists!K3)</f>
        <v>STATISTICAL OFFICE OF THE EUROPEAN UNION</v>
      </c>
      <c r="G3" s="212"/>
    </row>
    <row r="4" spans="1:7" s="4" customFormat="1" ht="22.5" customHeight="1" x14ac:dyDescent="0.25">
      <c r="B4" s="191"/>
      <c r="C4" s="508" t="str">
        <f>UPPER(Lists!K7)</f>
        <v>ANNUAL REPORTING OF PACKAGING AND PACKAGING WASTE</v>
      </c>
      <c r="D4" s="508"/>
      <c r="E4" s="508"/>
      <c r="F4" s="508"/>
      <c r="G4" s="212"/>
    </row>
    <row r="5" spans="1:7" s="4" customFormat="1" ht="21.75" customHeight="1" x14ac:dyDescent="0.2">
      <c r="B5" s="193"/>
      <c r="C5" s="505" t="str">
        <f>CONCATENATE(Lists!K8," DATA COLLECTION")</f>
        <v>2024 DATA COLLECTION</v>
      </c>
      <c r="D5" s="505"/>
      <c r="E5" s="505"/>
      <c r="F5" s="505"/>
      <c r="G5" s="212"/>
    </row>
    <row r="6" spans="1:7" s="4" customFormat="1" ht="15" customHeight="1" thickBot="1" x14ac:dyDescent="0.25">
      <c r="B6" s="193"/>
      <c r="C6" s="195"/>
      <c r="D6" s="195"/>
      <c r="E6" s="195"/>
      <c r="F6" s="195"/>
      <c r="G6" s="212"/>
    </row>
    <row r="7" spans="1:7" s="5" customFormat="1" ht="39" customHeight="1" thickBot="1" x14ac:dyDescent="0.25">
      <c r="B7" s="196"/>
      <c r="C7" s="509" t="s">
        <v>350</v>
      </c>
      <c r="D7" s="509"/>
      <c r="E7" s="509"/>
      <c r="F7" s="509"/>
      <c r="G7" s="213"/>
    </row>
    <row r="8" spans="1:7" s="5" customFormat="1" ht="42.75" customHeight="1" x14ac:dyDescent="0.2">
      <c r="A8" s="214"/>
      <c r="B8" s="215"/>
      <c r="C8" s="510" t="s">
        <v>149</v>
      </c>
      <c r="D8" s="510"/>
      <c r="E8" s="510"/>
      <c r="F8" s="510"/>
      <c r="G8" s="216"/>
    </row>
    <row r="9" spans="1:7" s="5" customFormat="1" ht="31.5" customHeight="1" x14ac:dyDescent="0.2">
      <c r="A9" s="214"/>
      <c r="B9" s="215"/>
      <c r="C9" s="510" t="s">
        <v>148</v>
      </c>
      <c r="D9" s="511"/>
      <c r="E9" s="511"/>
      <c r="F9" s="511"/>
      <c r="G9" s="216"/>
    </row>
    <row r="10" spans="1:7" s="5" customFormat="1" ht="65.25" customHeight="1" x14ac:dyDescent="0.2">
      <c r="A10" s="214"/>
      <c r="B10" s="215"/>
      <c r="C10" s="510" t="s">
        <v>443</v>
      </c>
      <c r="D10" s="510"/>
      <c r="E10" s="510"/>
      <c r="F10" s="510"/>
      <c r="G10" s="216"/>
    </row>
    <row r="11" spans="1:7" s="5" customFormat="1" ht="24.75" customHeight="1" x14ac:dyDescent="0.25">
      <c r="A11" s="214"/>
      <c r="B11" s="215"/>
      <c r="C11" s="512" t="s">
        <v>103</v>
      </c>
      <c r="D11" s="512"/>
      <c r="E11" s="512"/>
      <c r="F11" s="512"/>
      <c r="G11" s="216"/>
    </row>
    <row r="12" spans="1:7" s="5" customFormat="1" ht="18" customHeight="1" x14ac:dyDescent="0.2">
      <c r="A12" s="214"/>
      <c r="B12" s="215"/>
      <c r="C12" s="507" t="s">
        <v>449</v>
      </c>
      <c r="D12" s="507"/>
      <c r="E12" s="507"/>
      <c r="F12" s="507"/>
      <c r="G12" s="216"/>
    </row>
    <row r="13" spans="1:7" s="5" customFormat="1" ht="18" customHeight="1" x14ac:dyDescent="0.2">
      <c r="A13" s="214"/>
      <c r="B13" s="215"/>
      <c r="C13" s="507" t="s">
        <v>450</v>
      </c>
      <c r="D13" s="507"/>
      <c r="E13" s="507"/>
      <c r="F13" s="507"/>
      <c r="G13" s="216"/>
    </row>
    <row r="14" spans="1:7" s="5" customFormat="1" ht="18" customHeight="1" x14ac:dyDescent="0.2">
      <c r="A14" s="214"/>
      <c r="B14" s="215"/>
      <c r="C14" s="507" t="s">
        <v>451</v>
      </c>
      <c r="D14" s="507"/>
      <c r="E14" s="507"/>
      <c r="F14" s="507"/>
      <c r="G14" s="216"/>
    </row>
    <row r="15" spans="1:7" s="5" customFormat="1" ht="18" customHeight="1" x14ac:dyDescent="0.2">
      <c r="A15" s="214" t="s">
        <v>13</v>
      </c>
      <c r="B15" s="215" t="s">
        <v>452</v>
      </c>
      <c r="C15" s="507" t="s">
        <v>453</v>
      </c>
      <c r="D15" s="507"/>
      <c r="E15" s="507"/>
      <c r="F15" s="507"/>
      <c r="G15" s="216"/>
    </row>
    <row r="16" spans="1:7" s="5" customFormat="1" ht="18" customHeight="1" x14ac:dyDescent="0.2">
      <c r="A16" s="214"/>
      <c r="B16" s="215"/>
      <c r="C16" s="507" t="s">
        <v>454</v>
      </c>
      <c r="D16" s="507"/>
      <c r="E16" s="507"/>
      <c r="F16" s="507"/>
      <c r="G16" s="216"/>
    </row>
    <row r="17" spans="1:7" s="5" customFormat="1" ht="18" customHeight="1" x14ac:dyDescent="0.2">
      <c r="A17" s="214"/>
      <c r="B17" s="215"/>
      <c r="C17" s="507" t="s">
        <v>455</v>
      </c>
      <c r="D17" s="507"/>
      <c r="E17" s="507"/>
      <c r="F17" s="507"/>
      <c r="G17" s="216"/>
    </row>
    <row r="18" spans="1:7" s="5" customFormat="1" ht="15" customHeight="1" x14ac:dyDescent="0.2">
      <c r="A18" s="214"/>
      <c r="B18" s="215"/>
      <c r="C18" s="338"/>
      <c r="D18" s="338"/>
      <c r="E18" s="338"/>
      <c r="F18" s="338"/>
      <c r="G18" s="216"/>
    </row>
    <row r="19" spans="1:7" s="5" customFormat="1" ht="17.25" customHeight="1" x14ac:dyDescent="0.2">
      <c r="A19" s="214"/>
      <c r="B19" s="215"/>
      <c r="C19" s="502" t="s">
        <v>351</v>
      </c>
      <c r="D19" s="502"/>
      <c r="E19" s="502"/>
      <c r="F19" s="502"/>
      <c r="G19" s="216"/>
    </row>
    <row r="20" spans="1:7" s="5" customFormat="1" ht="4.5" customHeight="1" x14ac:dyDescent="0.2">
      <c r="A20" s="214"/>
      <c r="B20" s="215"/>
      <c r="C20" s="217"/>
      <c r="D20" s="217"/>
      <c r="E20" s="217"/>
      <c r="F20" s="217"/>
      <c r="G20" s="216"/>
    </row>
    <row r="21" spans="1:7" s="5" customFormat="1" ht="42" customHeight="1" x14ac:dyDescent="0.2">
      <c r="A21" s="214"/>
      <c r="B21" s="215"/>
      <c r="C21" s="511" t="s">
        <v>352</v>
      </c>
      <c r="D21" s="511"/>
      <c r="E21" s="511"/>
      <c r="F21" s="511"/>
      <c r="G21" s="216"/>
    </row>
    <row r="22" spans="1:7" s="5" customFormat="1" ht="8.25" customHeight="1" x14ac:dyDescent="0.2">
      <c r="A22" s="214"/>
      <c r="B22" s="215"/>
      <c r="C22" s="217"/>
      <c r="D22" s="217"/>
      <c r="E22" s="217"/>
      <c r="F22" s="217"/>
      <c r="G22" s="216"/>
    </row>
    <row r="23" spans="1:7" s="5" customFormat="1" ht="17.25" customHeight="1" x14ac:dyDescent="0.2">
      <c r="A23" s="214"/>
      <c r="B23" s="215"/>
      <c r="C23" s="513" t="s">
        <v>353</v>
      </c>
      <c r="D23" s="513"/>
      <c r="E23" s="513"/>
      <c r="F23" s="513"/>
      <c r="G23" s="216"/>
    </row>
    <row r="24" spans="1:7" s="5" customFormat="1" ht="17.25" customHeight="1" x14ac:dyDescent="0.2">
      <c r="A24" s="214"/>
      <c r="B24" s="215"/>
      <c r="C24" s="217" t="s">
        <v>354</v>
      </c>
      <c r="D24" s="218" t="str">
        <f>Lists!K12</f>
        <v>WASTE</v>
      </c>
      <c r="E24" s="217"/>
      <c r="F24" s="217"/>
      <c r="G24" s="216"/>
    </row>
    <row r="25" spans="1:7" s="5" customFormat="1" ht="15" customHeight="1" x14ac:dyDescent="0.2">
      <c r="A25" s="214"/>
      <c r="B25" s="215"/>
      <c r="C25" s="217" t="s">
        <v>355</v>
      </c>
      <c r="D25" s="218" t="str">
        <f>Lists!K13</f>
        <v>WASTE_PACKDAT_A</v>
      </c>
      <c r="E25" s="217"/>
      <c r="F25" s="217"/>
      <c r="G25" s="216"/>
    </row>
    <row r="26" spans="1:7" s="5" customFormat="1" ht="6.75" customHeight="1" x14ac:dyDescent="0.2">
      <c r="A26" s="214"/>
      <c r="B26" s="215"/>
      <c r="C26" s="217"/>
      <c r="D26" s="218"/>
      <c r="E26" s="217"/>
      <c r="F26" s="217"/>
      <c r="G26" s="216"/>
    </row>
    <row r="27" spans="1:7" s="5" customFormat="1" ht="14.25" x14ac:dyDescent="0.2">
      <c r="A27" s="214"/>
      <c r="B27" s="215"/>
      <c r="C27" s="511" t="s">
        <v>356</v>
      </c>
      <c r="D27" s="511"/>
      <c r="E27" s="511"/>
      <c r="F27" s="511"/>
      <c r="G27" s="216"/>
    </row>
    <row r="28" spans="1:7" s="5" customFormat="1" ht="17.25" customHeight="1" x14ac:dyDescent="0.2">
      <c r="A28" s="214"/>
      <c r="B28" s="215"/>
      <c r="C28" s="217" t="s">
        <v>357</v>
      </c>
      <c r="D28" s="514" t="str">
        <f>Lists!K14</f>
        <v>https://webgate.ec.europa.eu/edamis4</v>
      </c>
      <c r="E28" s="514"/>
      <c r="F28" s="514"/>
      <c r="G28" s="216"/>
    </row>
    <row r="29" spans="1:7" s="5" customFormat="1" ht="17.25" customHeight="1" x14ac:dyDescent="0.2">
      <c r="A29" s="214"/>
      <c r="B29" s="215"/>
      <c r="C29" s="217" t="s">
        <v>358</v>
      </c>
      <c r="D29" s="218" t="str">
        <f>Lists!K15</f>
        <v>ESTAT-DATA-METADATA-SERVICES@ec.europa.eu</v>
      </c>
      <c r="E29" s="217"/>
      <c r="F29" s="217"/>
      <c r="G29" s="216"/>
    </row>
    <row r="30" spans="1:7" s="5" customFormat="1" ht="17.25" hidden="1" customHeight="1" x14ac:dyDescent="0.2">
      <c r="A30" s="214"/>
      <c r="B30" s="215"/>
      <c r="C30" s="217" t="s">
        <v>359</v>
      </c>
      <c r="D30" s="218">
        <f>Lists!K17</f>
        <v>0</v>
      </c>
      <c r="E30" s="217"/>
      <c r="F30" s="217"/>
      <c r="G30" s="216"/>
    </row>
    <row r="31" spans="1:7" s="5" customFormat="1" ht="20.25" customHeight="1" x14ac:dyDescent="0.2">
      <c r="A31" s="214"/>
      <c r="B31" s="215"/>
      <c r="C31" s="219" t="s">
        <v>315</v>
      </c>
      <c r="D31" s="218"/>
      <c r="E31" s="217"/>
      <c r="F31" s="217"/>
      <c r="G31" s="216"/>
    </row>
    <row r="32" spans="1:7" s="5" customFormat="1" ht="17.25" customHeight="1" x14ac:dyDescent="0.2">
      <c r="A32" s="214"/>
      <c r="B32" s="215"/>
      <c r="C32" s="217" t="s">
        <v>358</v>
      </c>
      <c r="D32" s="218" t="str">
        <f>Lists!K18</f>
        <v>ESTAT-WASTE-STATISTICS@EC.EUROPA.EU</v>
      </c>
      <c r="E32" s="217"/>
      <c r="F32" s="217"/>
      <c r="G32" s="216"/>
    </row>
    <row r="33" spans="1:7" s="5" customFormat="1" ht="7.5" customHeight="1" x14ac:dyDescent="0.2">
      <c r="A33" s="214"/>
      <c r="B33" s="215"/>
      <c r="C33" s="217"/>
      <c r="D33" s="217"/>
      <c r="E33" s="217"/>
      <c r="F33" s="217"/>
      <c r="G33" s="216"/>
    </row>
    <row r="34" spans="1:7" s="5" customFormat="1" ht="17.25" customHeight="1" x14ac:dyDescent="0.2">
      <c r="A34" s="214"/>
      <c r="B34" s="215"/>
      <c r="C34" s="502" t="s">
        <v>360</v>
      </c>
      <c r="D34" s="502"/>
      <c r="E34" s="502"/>
      <c r="F34" s="502"/>
      <c r="G34" s="216"/>
    </row>
    <row r="35" spans="1:7" s="5" customFormat="1" ht="4.5" customHeight="1" x14ac:dyDescent="0.2">
      <c r="A35" s="214"/>
      <c r="B35" s="215"/>
      <c r="C35" s="217"/>
      <c r="D35" s="217"/>
      <c r="E35" s="217"/>
      <c r="F35" s="217"/>
      <c r="G35" s="216"/>
    </row>
    <row r="36" spans="1:7" s="5" customFormat="1" ht="25.5" customHeight="1" x14ac:dyDescent="0.2">
      <c r="A36" s="214"/>
      <c r="B36" s="215"/>
      <c r="C36" s="513" t="s">
        <v>361</v>
      </c>
      <c r="D36" s="513"/>
      <c r="E36" s="513"/>
      <c r="F36" s="513"/>
      <c r="G36" s="216"/>
    </row>
    <row r="37" spans="1:7" s="5" customFormat="1" ht="17.25" customHeight="1" thickBot="1" x14ac:dyDescent="0.25">
      <c r="A37" s="214"/>
      <c r="B37" s="215"/>
      <c r="C37" s="220" t="s">
        <v>19</v>
      </c>
      <c r="D37" s="220" t="s">
        <v>20</v>
      </c>
      <c r="E37" s="217"/>
      <c r="F37" s="217"/>
      <c r="G37" s="216"/>
    </row>
    <row r="38" spans="1:7" s="5" customFormat="1" ht="17.25" customHeight="1" x14ac:dyDescent="0.2">
      <c r="A38" s="214"/>
      <c r="B38" s="215"/>
      <c r="C38" s="221" t="s">
        <v>21</v>
      </c>
      <c r="D38" s="221">
        <v>0</v>
      </c>
      <c r="E38" s="217"/>
      <c r="F38" s="217"/>
      <c r="G38" s="216"/>
    </row>
    <row r="39" spans="1:7" s="5" customFormat="1" ht="17.25" customHeight="1" x14ac:dyDescent="0.2">
      <c r="A39" s="214"/>
      <c r="B39" s="215"/>
      <c r="C39" s="222" t="s">
        <v>22</v>
      </c>
      <c r="D39" s="223"/>
      <c r="E39" s="224" t="s">
        <v>362</v>
      </c>
      <c r="F39" s="217"/>
      <c r="G39" s="216"/>
    </row>
    <row r="40" spans="1:7" s="5" customFormat="1" ht="10.5" customHeight="1" x14ac:dyDescent="0.2">
      <c r="A40" s="214"/>
      <c r="B40" s="215"/>
      <c r="C40" s="217"/>
      <c r="D40" s="217"/>
      <c r="E40" s="217"/>
      <c r="F40" s="217"/>
      <c r="G40" s="216"/>
    </row>
    <row r="41" spans="1:7" s="5" customFormat="1" ht="17.25" customHeight="1" x14ac:dyDescent="0.2">
      <c r="A41" s="214"/>
      <c r="B41" s="215"/>
      <c r="C41" s="511" t="s">
        <v>154</v>
      </c>
      <c r="D41" s="511"/>
      <c r="E41" s="511"/>
      <c r="F41" s="511"/>
      <c r="G41" s="216"/>
    </row>
    <row r="42" spans="1:7" s="5" customFormat="1" ht="17.25" customHeight="1" x14ac:dyDescent="0.2">
      <c r="A42" s="214"/>
      <c r="B42" s="215"/>
      <c r="C42" s="511" t="s">
        <v>150</v>
      </c>
      <c r="D42" s="511"/>
      <c r="E42" s="511"/>
      <c r="F42" s="511"/>
      <c r="G42" s="216"/>
    </row>
    <row r="43" spans="1:7" s="5" customFormat="1" ht="32.25" customHeight="1" x14ac:dyDescent="0.2">
      <c r="A43" s="214"/>
      <c r="B43" s="215"/>
      <c r="C43" s="511" t="s">
        <v>444</v>
      </c>
      <c r="D43" s="511"/>
      <c r="E43" s="511"/>
      <c r="F43" s="511"/>
      <c r="G43" s="216"/>
    </row>
    <row r="44" spans="1:7" s="5" customFormat="1" ht="17.25" customHeight="1" x14ac:dyDescent="0.2">
      <c r="A44" s="214"/>
      <c r="B44" s="215"/>
      <c r="C44" s="511" t="s">
        <v>151</v>
      </c>
      <c r="D44" s="511"/>
      <c r="E44" s="511"/>
      <c r="F44" s="511"/>
      <c r="G44" s="216"/>
    </row>
    <row r="45" spans="1:7" s="5" customFormat="1" ht="46.5" customHeight="1" x14ac:dyDescent="0.2">
      <c r="A45" s="214"/>
      <c r="B45" s="215"/>
      <c r="C45" s="511" t="s">
        <v>523</v>
      </c>
      <c r="D45" s="511"/>
      <c r="E45" s="511"/>
      <c r="F45" s="511"/>
      <c r="G45" s="216"/>
    </row>
    <row r="46" spans="1:7" s="5" customFormat="1" ht="5.25" customHeight="1" x14ac:dyDescent="0.2">
      <c r="A46" s="214"/>
      <c r="B46" s="215"/>
      <c r="C46" s="217"/>
      <c r="D46" s="217"/>
      <c r="E46" s="217"/>
      <c r="F46" s="217"/>
      <c r="G46" s="216"/>
    </row>
    <row r="47" spans="1:7" s="5" customFormat="1" ht="17.25" customHeight="1" x14ac:dyDescent="0.2">
      <c r="A47" s="214"/>
      <c r="B47" s="215"/>
      <c r="C47" s="502" t="s">
        <v>363</v>
      </c>
      <c r="D47" s="502"/>
      <c r="E47" s="502"/>
      <c r="F47" s="502"/>
      <c r="G47" s="216"/>
    </row>
    <row r="48" spans="1:7" s="5" customFormat="1" ht="7.5" customHeight="1" x14ac:dyDescent="0.2">
      <c r="A48" s="214"/>
      <c r="B48" s="215"/>
      <c r="C48" s="217"/>
      <c r="D48" s="217"/>
      <c r="E48" s="217"/>
      <c r="F48" s="217"/>
      <c r="G48" s="216"/>
    </row>
    <row r="49" spans="1:7" s="5" customFormat="1" ht="30" customHeight="1" x14ac:dyDescent="0.2">
      <c r="A49" s="214"/>
      <c r="B49" s="215"/>
      <c r="C49" s="511" t="s">
        <v>364</v>
      </c>
      <c r="D49" s="511"/>
      <c r="E49" s="511"/>
      <c r="F49" s="511"/>
      <c r="G49" s="216"/>
    </row>
    <row r="50" spans="1:7" s="5" customFormat="1" ht="36.75" customHeight="1" x14ac:dyDescent="0.2">
      <c r="A50" s="214"/>
      <c r="B50" s="215"/>
      <c r="C50" s="511" t="s">
        <v>365</v>
      </c>
      <c r="D50" s="511"/>
      <c r="E50" s="511"/>
      <c r="F50" s="511"/>
      <c r="G50" s="216"/>
    </row>
    <row r="51" spans="1:7" s="5" customFormat="1" ht="5.25" customHeight="1" x14ac:dyDescent="0.2">
      <c r="A51" s="214"/>
      <c r="B51" s="215"/>
      <c r="C51" s="217"/>
      <c r="D51" s="217"/>
      <c r="E51" s="217"/>
      <c r="F51" s="217"/>
      <c r="G51" s="216"/>
    </row>
    <row r="52" spans="1:7" s="5" customFormat="1" ht="17.25" customHeight="1" x14ac:dyDescent="0.2">
      <c r="A52" s="214"/>
      <c r="B52" s="215"/>
      <c r="C52" s="502" t="s">
        <v>366</v>
      </c>
      <c r="D52" s="502"/>
      <c r="E52" s="502"/>
      <c r="F52" s="502"/>
      <c r="G52" s="216"/>
    </row>
    <row r="53" spans="1:7" s="5" customFormat="1" ht="4.5" customHeight="1" x14ac:dyDescent="0.2">
      <c r="A53" s="214"/>
      <c r="B53" s="215"/>
      <c r="C53" s="217"/>
      <c r="D53" s="217"/>
      <c r="E53" s="217"/>
      <c r="F53" s="217"/>
      <c r="G53" s="216"/>
    </row>
    <row r="54" spans="1:7" s="228" customFormat="1" ht="36.75" customHeight="1" x14ac:dyDescent="0.2">
      <c r="A54" s="225"/>
      <c r="B54" s="226"/>
      <c r="C54" s="511" t="s">
        <v>367</v>
      </c>
      <c r="D54" s="511"/>
      <c r="E54" s="511"/>
      <c r="F54" s="511"/>
      <c r="G54" s="227"/>
    </row>
    <row r="55" spans="1:7" s="228" customFormat="1" ht="7.5" customHeight="1" x14ac:dyDescent="0.2">
      <c r="A55" s="225"/>
      <c r="B55" s="226"/>
      <c r="C55" s="337"/>
      <c r="D55" s="337"/>
      <c r="E55" s="337"/>
      <c r="F55" s="337"/>
      <c r="G55" s="227"/>
    </row>
    <row r="56" spans="1:7" s="228" customFormat="1" ht="14.25" x14ac:dyDescent="0.2">
      <c r="A56" s="225"/>
      <c r="B56" s="226"/>
      <c r="C56" s="511" t="s">
        <v>368</v>
      </c>
      <c r="D56" s="511"/>
      <c r="E56" s="511"/>
      <c r="F56" s="511"/>
      <c r="G56" s="227"/>
    </row>
    <row r="57" spans="1:7" s="228" customFormat="1" ht="17.25" customHeight="1" x14ac:dyDescent="0.2">
      <c r="A57" s="225"/>
      <c r="B57" s="226"/>
      <c r="C57" s="515" t="s">
        <v>369</v>
      </c>
      <c r="D57" s="515"/>
      <c r="E57" s="515"/>
      <c r="F57" s="515"/>
      <c r="G57" s="227"/>
    </row>
    <row r="58" spans="1:7" s="228" customFormat="1" ht="14.25" x14ac:dyDescent="0.2">
      <c r="A58" s="225"/>
      <c r="B58" s="226"/>
      <c r="C58" s="515" t="s">
        <v>370</v>
      </c>
      <c r="D58" s="515"/>
      <c r="E58" s="515"/>
      <c r="F58" s="515"/>
      <c r="G58" s="227"/>
    </row>
    <row r="59" spans="1:7" s="228" customFormat="1" ht="11.25" customHeight="1" x14ac:dyDescent="0.2">
      <c r="A59" s="225"/>
      <c r="B59" s="226"/>
      <c r="C59" s="337"/>
      <c r="D59" s="337"/>
      <c r="E59" s="337"/>
      <c r="F59" s="337"/>
      <c r="G59" s="227"/>
    </row>
    <row r="60" spans="1:7" s="228" customFormat="1" ht="15" x14ac:dyDescent="0.2">
      <c r="A60" s="225"/>
      <c r="B60" s="226"/>
      <c r="C60" s="229" t="s">
        <v>371</v>
      </c>
      <c r="D60" s="230"/>
      <c r="E60" s="230"/>
      <c r="F60" s="337"/>
      <c r="G60" s="227"/>
    </row>
    <row r="61" spans="1:7" s="5" customFormat="1" ht="27" customHeight="1" x14ac:dyDescent="0.2">
      <c r="A61" s="214"/>
      <c r="B61" s="215"/>
      <c r="C61" s="513" t="s">
        <v>24</v>
      </c>
      <c r="D61" s="513"/>
      <c r="E61" s="513"/>
      <c r="F61" s="513"/>
      <c r="G61" s="216"/>
    </row>
    <row r="62" spans="1:7" s="5" customFormat="1" ht="45.75" customHeight="1" x14ac:dyDescent="0.2">
      <c r="A62" s="214"/>
      <c r="B62" s="215"/>
      <c r="C62" s="231" t="s">
        <v>372</v>
      </c>
      <c r="D62" s="511" t="s">
        <v>373</v>
      </c>
      <c r="E62" s="511"/>
      <c r="F62" s="511"/>
      <c r="G62" s="216"/>
    </row>
    <row r="63" spans="1:7" s="5" customFormat="1" ht="17.25" customHeight="1" x14ac:dyDescent="0.2">
      <c r="A63" s="214"/>
      <c r="B63" s="215"/>
      <c r="C63" s="338" t="s">
        <v>374</v>
      </c>
      <c r="D63" s="338"/>
      <c r="E63" s="338"/>
      <c r="F63" s="338"/>
      <c r="G63" s="216"/>
    </row>
    <row r="64" spans="1:7" s="5" customFormat="1" ht="17.25" customHeight="1" x14ac:dyDescent="0.2">
      <c r="A64" s="214"/>
      <c r="B64" s="215"/>
      <c r="C64" s="338" t="s">
        <v>375</v>
      </c>
      <c r="D64" s="338"/>
      <c r="E64" s="338"/>
      <c r="F64" s="338"/>
      <c r="G64" s="216"/>
    </row>
    <row r="65" spans="1:7" s="5" customFormat="1" ht="17.25" customHeight="1" x14ac:dyDescent="0.2">
      <c r="A65" s="214"/>
      <c r="B65" s="215"/>
      <c r="C65" s="338" t="s">
        <v>143</v>
      </c>
      <c r="D65" s="338"/>
      <c r="E65" s="338"/>
      <c r="F65" s="338"/>
      <c r="G65" s="216"/>
    </row>
    <row r="66" spans="1:7" s="5" customFormat="1" ht="12.75" customHeight="1" x14ac:dyDescent="0.2">
      <c r="A66" s="214"/>
      <c r="B66" s="215"/>
      <c r="C66" s="338"/>
      <c r="D66" s="338"/>
      <c r="E66" s="338"/>
      <c r="F66" s="338"/>
      <c r="G66" s="216"/>
    </row>
    <row r="67" spans="1:7" s="5" customFormat="1" ht="17.25" customHeight="1" x14ac:dyDescent="0.2">
      <c r="A67" s="214"/>
      <c r="B67" s="215"/>
      <c r="C67" s="229" t="s">
        <v>376</v>
      </c>
      <c r="D67" s="232"/>
      <c r="E67" s="232"/>
      <c r="F67" s="338"/>
      <c r="G67" s="216"/>
    </row>
    <row r="68" spans="1:7" s="5" customFormat="1" ht="26.25" customHeight="1" x14ac:dyDescent="0.2">
      <c r="A68" s="214"/>
      <c r="B68" s="215"/>
      <c r="C68" s="511" t="s">
        <v>480</v>
      </c>
      <c r="D68" s="513"/>
      <c r="E68" s="513"/>
      <c r="F68" s="513"/>
      <c r="G68" s="216"/>
    </row>
    <row r="69" spans="1:7" s="5" customFormat="1" ht="76.5" customHeight="1" x14ac:dyDescent="0.2">
      <c r="A69" s="214"/>
      <c r="B69" s="215"/>
      <c r="C69" s="511" t="s">
        <v>524</v>
      </c>
      <c r="D69" s="511"/>
      <c r="E69" s="511"/>
      <c r="F69" s="511"/>
      <c r="G69" s="216"/>
    </row>
    <row r="70" spans="1:7" s="5" customFormat="1" ht="36" customHeight="1" x14ac:dyDescent="0.2">
      <c r="A70" s="214"/>
      <c r="B70" s="215"/>
      <c r="C70" s="511" t="s">
        <v>377</v>
      </c>
      <c r="D70" s="511"/>
      <c r="E70" s="511"/>
      <c r="F70" s="511"/>
      <c r="G70" s="216"/>
    </row>
    <row r="71" spans="1:7" s="5" customFormat="1" ht="5.25" customHeight="1" x14ac:dyDescent="0.2">
      <c r="A71" s="214"/>
      <c r="B71" s="215"/>
      <c r="C71" s="217"/>
      <c r="D71" s="217"/>
      <c r="E71" s="217"/>
      <c r="F71" s="217"/>
      <c r="G71" s="216"/>
    </row>
    <row r="72" spans="1:7" s="5" customFormat="1" ht="17.25" customHeight="1" x14ac:dyDescent="0.2">
      <c r="A72" s="214"/>
      <c r="B72" s="215"/>
      <c r="C72" s="502" t="s">
        <v>378</v>
      </c>
      <c r="D72" s="502"/>
      <c r="E72" s="502"/>
      <c r="F72" s="502"/>
      <c r="G72" s="216"/>
    </row>
    <row r="73" spans="1:7" s="5" customFormat="1" ht="4.5" customHeight="1" x14ac:dyDescent="0.2">
      <c r="A73" s="214"/>
      <c r="B73" s="215"/>
      <c r="C73" s="217"/>
      <c r="D73" s="217"/>
      <c r="E73" s="217"/>
      <c r="F73" s="217"/>
      <c r="G73" s="216"/>
    </row>
    <row r="74" spans="1:7" s="5" customFormat="1" ht="17.25" customHeight="1" x14ac:dyDescent="0.2">
      <c r="A74" s="214"/>
      <c r="B74" s="215"/>
      <c r="C74" s="513" t="s">
        <v>379</v>
      </c>
      <c r="D74" s="513"/>
      <c r="E74" s="513"/>
      <c r="F74" s="513"/>
      <c r="G74" s="216"/>
    </row>
    <row r="75" spans="1:7" s="5" customFormat="1" ht="17.25" customHeight="1" x14ac:dyDescent="0.2">
      <c r="A75" s="214"/>
      <c r="B75" s="215"/>
      <c r="C75" s="516" t="str">
        <f>Lists!K19</f>
        <v>https://ec.europa.eu/eurostat/web/waste/methodology</v>
      </c>
      <c r="D75" s="516"/>
      <c r="E75" s="516"/>
      <c r="F75" s="516"/>
      <c r="G75" s="216"/>
    </row>
    <row r="76" spans="1:7" s="5" customFormat="1" ht="5.25" customHeight="1" x14ac:dyDescent="0.2">
      <c r="A76" s="214"/>
      <c r="B76" s="215"/>
      <c r="C76" s="217"/>
      <c r="D76" s="218"/>
      <c r="E76" s="217"/>
      <c r="F76" s="217"/>
      <c r="G76" s="216"/>
    </row>
    <row r="77" spans="1:7" s="5" customFormat="1" ht="75" customHeight="1" x14ac:dyDescent="0.2">
      <c r="A77" s="214"/>
      <c r="B77" s="215"/>
      <c r="C77" s="511" t="s">
        <v>380</v>
      </c>
      <c r="D77" s="511"/>
      <c r="E77" s="511"/>
      <c r="F77" s="511"/>
      <c r="G77" s="216"/>
    </row>
    <row r="78" spans="1:7" s="5" customFormat="1" ht="52.5" customHeight="1" x14ac:dyDescent="0.2">
      <c r="A78" s="214"/>
      <c r="B78" s="215"/>
      <c r="C78" s="511" t="s">
        <v>152</v>
      </c>
      <c r="D78" s="511"/>
      <c r="E78" s="511"/>
      <c r="F78" s="511"/>
      <c r="G78" s="216"/>
    </row>
    <row r="79" spans="1:7" s="5" customFormat="1" ht="37.5" customHeight="1" x14ac:dyDescent="0.2">
      <c r="A79" s="214"/>
      <c r="B79" s="215"/>
      <c r="C79" s="511" t="s">
        <v>518</v>
      </c>
      <c r="D79" s="511"/>
      <c r="E79" s="511"/>
      <c r="F79" s="511"/>
      <c r="G79" s="216"/>
    </row>
    <row r="80" spans="1:7" s="5" customFormat="1" ht="22.5" customHeight="1" x14ac:dyDescent="0.2">
      <c r="A80" s="214"/>
      <c r="B80" s="215"/>
      <c r="C80" s="511" t="s">
        <v>153</v>
      </c>
      <c r="D80" s="511"/>
      <c r="E80" s="511"/>
      <c r="F80" s="511"/>
      <c r="G80" s="216"/>
    </row>
    <row r="81" spans="1:7" s="5" customFormat="1" ht="20.25" customHeight="1" x14ac:dyDescent="0.2">
      <c r="A81" s="214"/>
      <c r="B81" s="215"/>
      <c r="C81" s="517" t="str">
        <f>Lists!K18</f>
        <v>ESTAT-WASTE-STATISTICS@EC.EUROPA.EU</v>
      </c>
      <c r="D81" s="517"/>
      <c r="E81" s="517"/>
      <c r="F81" s="517"/>
      <c r="G81" s="216"/>
    </row>
    <row r="82" spans="1:7" s="5" customFormat="1" ht="5.25" customHeight="1" x14ac:dyDescent="0.2">
      <c r="A82" s="214"/>
      <c r="B82" s="215"/>
      <c r="C82" s="217"/>
      <c r="D82" s="217"/>
      <c r="E82" s="217"/>
      <c r="F82" s="217"/>
      <c r="G82" s="216"/>
    </row>
    <row r="83" spans="1:7" s="5" customFormat="1" ht="17.25" customHeight="1" x14ac:dyDescent="0.2">
      <c r="A83" s="214"/>
      <c r="B83" s="215"/>
      <c r="C83" s="502" t="s">
        <v>27</v>
      </c>
      <c r="D83" s="502"/>
      <c r="E83" s="502"/>
      <c r="F83" s="502"/>
      <c r="G83" s="216"/>
    </row>
    <row r="84" spans="1:7" s="5" customFormat="1" ht="4.5" customHeight="1" x14ac:dyDescent="0.2">
      <c r="A84" s="214"/>
      <c r="B84" s="215"/>
      <c r="C84" s="217"/>
      <c r="D84" s="217"/>
      <c r="E84" s="217"/>
      <c r="F84" s="217"/>
      <c r="G84" s="216"/>
    </row>
    <row r="85" spans="1:7" s="5" customFormat="1" ht="17.25" customHeight="1" x14ac:dyDescent="0.2">
      <c r="A85" s="214"/>
      <c r="B85" s="215"/>
      <c r="C85" s="513" t="s">
        <v>28</v>
      </c>
      <c r="D85" s="513"/>
      <c r="E85" s="513"/>
      <c r="F85" s="513"/>
      <c r="G85" s="216"/>
    </row>
    <row r="86" spans="1:7" s="5" customFormat="1" ht="21.75" customHeight="1" x14ac:dyDescent="0.2">
      <c r="A86" s="214"/>
      <c r="B86" s="215"/>
      <c r="C86" s="513" t="s">
        <v>525</v>
      </c>
      <c r="D86" s="513"/>
      <c r="E86" s="513"/>
      <c r="F86" s="513"/>
      <c r="G86" s="216"/>
    </row>
    <row r="87" spans="1:7" s="5" customFormat="1" ht="91.5" customHeight="1" x14ac:dyDescent="0.2">
      <c r="A87" s="214"/>
      <c r="B87" s="215"/>
      <c r="C87" s="511" t="s">
        <v>526</v>
      </c>
      <c r="D87" s="511"/>
      <c r="E87" s="511"/>
      <c r="F87" s="511"/>
      <c r="G87" s="216"/>
    </row>
    <row r="88" spans="1:7" s="5" customFormat="1" ht="37.5" customHeight="1" x14ac:dyDescent="0.2">
      <c r="A88" s="214"/>
      <c r="B88" s="215"/>
      <c r="C88" s="511" t="s">
        <v>503</v>
      </c>
      <c r="D88" s="511"/>
      <c r="E88" s="511"/>
      <c r="F88" s="511"/>
      <c r="G88" s="216"/>
    </row>
    <row r="89" spans="1:7" s="5" customFormat="1" ht="90.75" customHeight="1" x14ac:dyDescent="0.2">
      <c r="A89" s="214"/>
      <c r="B89" s="215"/>
      <c r="C89" s="511" t="s">
        <v>517</v>
      </c>
      <c r="D89" s="511"/>
      <c r="E89" s="511"/>
      <c r="F89" s="511"/>
      <c r="G89" s="216"/>
    </row>
    <row r="90" spans="1:7" s="5" customFormat="1" ht="22.5" customHeight="1" x14ac:dyDescent="0.2">
      <c r="A90" s="214"/>
      <c r="B90" s="215"/>
      <c r="C90" s="511" t="s">
        <v>381</v>
      </c>
      <c r="D90" s="511"/>
      <c r="E90" s="511"/>
      <c r="F90" s="511"/>
      <c r="G90" s="216"/>
    </row>
    <row r="91" spans="1:7" s="5" customFormat="1" ht="21" customHeight="1" x14ac:dyDescent="0.2">
      <c r="A91" s="214"/>
      <c r="B91" s="215"/>
      <c r="C91" s="510" t="s">
        <v>145</v>
      </c>
      <c r="D91" s="510"/>
      <c r="E91" s="510"/>
      <c r="F91" s="510"/>
      <c r="G91" s="216"/>
    </row>
    <row r="92" spans="1:7" s="5" customFormat="1" ht="28.5" customHeight="1" x14ac:dyDescent="0.2">
      <c r="A92" s="214"/>
      <c r="B92" s="215"/>
      <c r="C92" s="511" t="s">
        <v>442</v>
      </c>
      <c r="D92" s="511"/>
      <c r="E92" s="511"/>
      <c r="F92" s="511"/>
      <c r="G92" s="216"/>
    </row>
    <row r="93" spans="1:7" s="5" customFormat="1" ht="32.25" customHeight="1" x14ac:dyDescent="0.2">
      <c r="A93" s="214"/>
      <c r="B93" s="215"/>
      <c r="C93" s="511" t="s">
        <v>216</v>
      </c>
      <c r="D93" s="511"/>
      <c r="E93" s="511"/>
      <c r="F93" s="511"/>
      <c r="G93" s="216"/>
    </row>
    <row r="94" spans="1:7" s="5" customFormat="1" ht="18.75" customHeight="1" x14ac:dyDescent="0.2">
      <c r="A94" s="214"/>
      <c r="B94" s="215"/>
      <c r="C94" s="511" t="s">
        <v>144</v>
      </c>
      <c r="D94" s="511"/>
      <c r="E94" s="511"/>
      <c r="F94" s="511"/>
      <c r="G94" s="216"/>
    </row>
    <row r="95" spans="1:7" s="5" customFormat="1" ht="34.5" customHeight="1" x14ac:dyDescent="0.2">
      <c r="A95" s="214"/>
      <c r="B95" s="215"/>
      <c r="C95" s="511" t="s">
        <v>527</v>
      </c>
      <c r="D95" s="511"/>
      <c r="E95" s="511"/>
      <c r="F95" s="511"/>
      <c r="G95" s="216"/>
    </row>
    <row r="96" spans="1:7" s="5" customFormat="1" ht="18.75" customHeight="1" x14ac:dyDescent="0.2">
      <c r="A96" s="214"/>
      <c r="B96" s="215"/>
      <c r="C96" s="511" t="s">
        <v>172</v>
      </c>
      <c r="D96" s="511"/>
      <c r="E96" s="511"/>
      <c r="F96" s="511"/>
      <c r="G96" s="216"/>
    </row>
    <row r="97" spans="1:7" s="5" customFormat="1" ht="18.75" customHeight="1" x14ac:dyDescent="0.2">
      <c r="A97" s="214"/>
      <c r="B97" s="215"/>
      <c r="C97" s="511" t="s">
        <v>382</v>
      </c>
      <c r="D97" s="511"/>
      <c r="E97" s="511"/>
      <c r="F97" s="511"/>
      <c r="G97" s="216"/>
    </row>
    <row r="98" spans="1:7" s="5" customFormat="1" ht="18.75" customHeight="1" x14ac:dyDescent="0.2">
      <c r="A98" s="214"/>
      <c r="B98" s="215"/>
      <c r="C98" s="337"/>
      <c r="D98" s="337"/>
      <c r="E98" s="337"/>
      <c r="F98" s="337"/>
      <c r="G98" s="216"/>
    </row>
    <row r="99" spans="1:7" s="5" customFormat="1" ht="18.75" customHeight="1" x14ac:dyDescent="0.2">
      <c r="A99" s="214"/>
      <c r="B99" s="215"/>
      <c r="C99" s="337"/>
      <c r="D99" s="337"/>
      <c r="E99" s="337"/>
      <c r="F99" s="337"/>
      <c r="G99" s="216"/>
    </row>
    <row r="100" spans="1:7" s="5" customFormat="1" ht="18.75" customHeight="1" x14ac:dyDescent="0.2">
      <c r="A100" s="214"/>
      <c r="B100" s="215"/>
      <c r="C100" s="337"/>
      <c r="D100" s="337"/>
      <c r="E100" s="337"/>
      <c r="F100" s="337"/>
      <c r="G100" s="216"/>
    </row>
    <row r="101" spans="1:7" s="5" customFormat="1" ht="18.75" customHeight="1" x14ac:dyDescent="0.2">
      <c r="A101" s="214"/>
      <c r="B101" s="215"/>
      <c r="C101" s="337"/>
      <c r="D101" s="337"/>
      <c r="E101" s="337"/>
      <c r="F101" s="337"/>
      <c r="G101" s="216"/>
    </row>
    <row r="102" spans="1:7" s="5" customFormat="1" ht="18.75" customHeight="1" x14ac:dyDescent="0.2">
      <c r="A102" s="214"/>
      <c r="B102" s="215"/>
      <c r="C102" s="337"/>
      <c r="D102" s="337"/>
      <c r="E102" s="337"/>
      <c r="F102" s="337"/>
      <c r="G102" s="216"/>
    </row>
    <row r="103" spans="1:7" s="5" customFormat="1" ht="18.75" customHeight="1" x14ac:dyDescent="0.2">
      <c r="A103" s="214"/>
      <c r="B103" s="215"/>
      <c r="C103" s="337"/>
      <c r="D103" s="337"/>
      <c r="E103" s="337"/>
      <c r="F103" s="337"/>
      <c r="G103" s="216"/>
    </row>
    <row r="104" spans="1:7" s="5" customFormat="1" ht="18.75" customHeight="1" x14ac:dyDescent="0.2">
      <c r="A104" s="214"/>
      <c r="B104" s="215"/>
      <c r="C104" s="337"/>
      <c r="D104" s="337"/>
      <c r="E104" s="337"/>
      <c r="F104" s="337"/>
      <c r="G104" s="216"/>
    </row>
    <row r="105" spans="1:7" s="5" customFormat="1" ht="18.75" customHeight="1" x14ac:dyDescent="0.2">
      <c r="A105" s="214"/>
      <c r="B105" s="215"/>
      <c r="C105" s="337"/>
      <c r="D105" s="337"/>
      <c r="E105" s="337"/>
      <c r="F105" s="337"/>
      <c r="G105" s="216"/>
    </row>
    <row r="106" spans="1:7" s="5" customFormat="1" ht="18.75" customHeight="1" x14ac:dyDescent="0.2">
      <c r="A106" s="214"/>
      <c r="B106" s="215"/>
      <c r="C106" s="337"/>
      <c r="D106" s="337"/>
      <c r="E106" s="337"/>
      <c r="F106" s="337"/>
      <c r="G106" s="216"/>
    </row>
    <row r="107" spans="1:7" s="5" customFormat="1" ht="18.75" customHeight="1" x14ac:dyDescent="0.2">
      <c r="A107" s="214"/>
      <c r="B107" s="215"/>
      <c r="C107" s="337"/>
      <c r="D107" s="337"/>
      <c r="E107" s="337"/>
      <c r="F107" s="337"/>
      <c r="G107" s="216"/>
    </row>
    <row r="108" spans="1:7" s="5" customFormat="1" ht="18.75" customHeight="1" x14ac:dyDescent="0.2">
      <c r="A108" s="214"/>
      <c r="B108" s="215"/>
      <c r="C108" s="337"/>
      <c r="D108" s="337"/>
      <c r="E108" s="337"/>
      <c r="F108" s="337"/>
      <c r="G108" s="216"/>
    </row>
    <row r="109" spans="1:7" s="5" customFormat="1" ht="18.75" customHeight="1" x14ac:dyDescent="0.2">
      <c r="A109" s="214"/>
      <c r="B109" s="215"/>
      <c r="C109" s="337"/>
      <c r="D109" s="337"/>
      <c r="E109" s="337"/>
      <c r="F109" s="337"/>
      <c r="G109" s="216"/>
    </row>
    <row r="110" spans="1:7" s="5" customFormat="1" ht="18.75" customHeight="1" x14ac:dyDescent="0.2">
      <c r="A110" s="214"/>
      <c r="B110" s="215"/>
      <c r="C110" s="337"/>
      <c r="D110" s="337"/>
      <c r="E110" s="337"/>
      <c r="F110" s="337"/>
      <c r="G110" s="216"/>
    </row>
    <row r="111" spans="1:7" s="5" customFormat="1" ht="18.75" customHeight="1" x14ac:dyDescent="0.2">
      <c r="A111" s="214"/>
      <c r="B111" s="215"/>
      <c r="C111" s="337"/>
      <c r="D111" s="337"/>
      <c r="E111" s="337"/>
      <c r="F111" s="337"/>
      <c r="G111" s="216"/>
    </row>
    <row r="112" spans="1:7" s="5" customFormat="1" ht="18.75" customHeight="1" x14ac:dyDescent="0.2">
      <c r="A112" s="214"/>
      <c r="B112" s="215"/>
      <c r="C112" s="337"/>
      <c r="D112" s="337"/>
      <c r="E112" s="337"/>
      <c r="F112" s="337"/>
      <c r="G112" s="216"/>
    </row>
    <row r="113" spans="1:7" s="5" customFormat="1" ht="18.75" customHeight="1" x14ac:dyDescent="0.2">
      <c r="A113" s="214"/>
      <c r="B113" s="215"/>
      <c r="C113" s="337"/>
      <c r="D113" s="337"/>
      <c r="E113" s="337"/>
      <c r="F113" s="337"/>
      <c r="G113" s="216"/>
    </row>
    <row r="114" spans="1:7" s="5" customFormat="1" ht="18.75" customHeight="1" x14ac:dyDescent="0.2">
      <c r="A114" s="214"/>
      <c r="B114" s="215"/>
      <c r="C114" s="337"/>
      <c r="D114" s="337"/>
      <c r="E114" s="337"/>
      <c r="F114" s="337"/>
      <c r="G114" s="216"/>
    </row>
    <row r="115" spans="1:7" s="5" customFormat="1" ht="18.75" customHeight="1" x14ac:dyDescent="0.2">
      <c r="A115" s="214"/>
      <c r="B115" s="215"/>
      <c r="C115" s="337"/>
      <c r="D115" s="337"/>
      <c r="E115" s="337"/>
      <c r="F115" s="337"/>
      <c r="G115" s="216"/>
    </row>
    <row r="116" spans="1:7" s="5" customFormat="1" ht="18.75" customHeight="1" x14ac:dyDescent="0.2">
      <c r="A116" s="214"/>
      <c r="B116" s="215"/>
      <c r="C116" s="337"/>
      <c r="D116" s="337"/>
      <c r="E116" s="337"/>
      <c r="F116" s="337"/>
      <c r="G116" s="216"/>
    </row>
    <row r="117" spans="1:7" s="5" customFormat="1" ht="18.75" customHeight="1" x14ac:dyDescent="0.2">
      <c r="A117" s="214"/>
      <c r="B117" s="215"/>
      <c r="C117" s="337"/>
      <c r="D117" s="337"/>
      <c r="E117" s="337"/>
      <c r="F117" s="337"/>
      <c r="G117" s="216"/>
    </row>
    <row r="118" spans="1:7" s="5" customFormat="1" ht="18.75" customHeight="1" x14ac:dyDescent="0.2">
      <c r="A118" s="214"/>
      <c r="B118" s="215"/>
      <c r="C118" s="337"/>
      <c r="D118" s="337"/>
      <c r="E118" s="337"/>
      <c r="F118" s="337"/>
      <c r="G118" s="216"/>
    </row>
    <row r="119" spans="1:7" s="5" customFormat="1" ht="18.75" customHeight="1" x14ac:dyDescent="0.2">
      <c r="A119" s="214"/>
      <c r="B119" s="215"/>
      <c r="C119" s="337"/>
      <c r="D119" s="337"/>
      <c r="E119" s="337"/>
      <c r="F119" s="337"/>
      <c r="G119" s="216"/>
    </row>
    <row r="120" spans="1:7" s="5" customFormat="1" ht="18.75" customHeight="1" x14ac:dyDescent="0.2">
      <c r="A120" s="214"/>
      <c r="B120" s="215"/>
      <c r="C120" s="337"/>
      <c r="D120" s="337"/>
      <c r="E120" s="337"/>
      <c r="F120" s="337"/>
      <c r="G120" s="216"/>
    </row>
    <row r="121" spans="1:7" s="5" customFormat="1" ht="18.75" customHeight="1" x14ac:dyDescent="0.2">
      <c r="A121" s="214"/>
      <c r="B121" s="215"/>
      <c r="C121" s="337"/>
      <c r="D121" s="337"/>
      <c r="E121" s="337"/>
      <c r="F121" s="337"/>
      <c r="G121" s="216"/>
    </row>
    <row r="122" spans="1:7" s="5" customFormat="1" ht="18.75" customHeight="1" x14ac:dyDescent="0.2">
      <c r="A122" s="214"/>
      <c r="B122" s="215"/>
      <c r="C122" s="337"/>
      <c r="D122" s="337"/>
      <c r="E122" s="337"/>
      <c r="F122" s="337"/>
      <c r="G122" s="216"/>
    </row>
    <row r="123" spans="1:7" s="5" customFormat="1" ht="18.75" customHeight="1" x14ac:dyDescent="0.2">
      <c r="A123" s="214"/>
      <c r="B123" s="215"/>
      <c r="C123" s="337"/>
      <c r="D123" s="337"/>
      <c r="E123" s="337"/>
      <c r="F123" s="337"/>
      <c r="G123" s="216"/>
    </row>
    <row r="124" spans="1:7" s="5" customFormat="1" ht="18.75" customHeight="1" x14ac:dyDescent="0.2">
      <c r="A124" s="214"/>
      <c r="B124" s="215"/>
      <c r="C124" s="337"/>
      <c r="D124" s="337"/>
      <c r="E124" s="337"/>
      <c r="F124" s="337"/>
      <c r="G124" s="216"/>
    </row>
    <row r="125" spans="1:7" s="5" customFormat="1" ht="18.75" customHeight="1" x14ac:dyDescent="0.2">
      <c r="A125" s="214"/>
      <c r="B125" s="215"/>
      <c r="C125" s="337"/>
      <c r="D125" s="337"/>
      <c r="E125" s="337"/>
      <c r="F125" s="337"/>
      <c r="G125" s="216"/>
    </row>
    <row r="126" spans="1:7" s="237" customFormat="1" ht="7.5" customHeight="1" thickBot="1" x14ac:dyDescent="0.25">
      <c r="B126" s="233"/>
      <c r="C126" s="234"/>
      <c r="D126" s="234"/>
      <c r="E126" s="234"/>
      <c r="F126" s="235"/>
      <c r="G126" s="236"/>
    </row>
    <row r="129" ht="12" customHeight="1" x14ac:dyDescent="0.2"/>
  </sheetData>
  <sheetProtection algorithmName="SHA-512" hashValue="HOEe9jiEsYtpEa7K1G+mOfhL9osFNDCfJncKZRHMjlY8a4neHRGHOZgJNeOpFhpHAFQLHXAVSJCDt9KxxGQWxA==" saltValue="yO6X/9IH2tiwNirbsvg5oQ==" spinCount="100000" sheet="1" objects="1" scenarios="1"/>
  <mergeCells count="60">
    <mergeCell ref="C94:F94"/>
    <mergeCell ref="C95:F95"/>
    <mergeCell ref="C96:F96"/>
    <mergeCell ref="C97:F97"/>
    <mergeCell ref="C88:F88"/>
    <mergeCell ref="C89:F89"/>
    <mergeCell ref="C90:F90"/>
    <mergeCell ref="C91:F91"/>
    <mergeCell ref="C92:F92"/>
    <mergeCell ref="C93:F93"/>
    <mergeCell ref="C87:F87"/>
    <mergeCell ref="C72:F72"/>
    <mergeCell ref="C74:F74"/>
    <mergeCell ref="C75:F75"/>
    <mergeCell ref="C77:F77"/>
    <mergeCell ref="C78:F78"/>
    <mergeCell ref="C79:F79"/>
    <mergeCell ref="C80:F80"/>
    <mergeCell ref="C81:F81"/>
    <mergeCell ref="C83:F83"/>
    <mergeCell ref="C85:F85"/>
    <mergeCell ref="C86:F86"/>
    <mergeCell ref="C70:F70"/>
    <mergeCell ref="C49:F49"/>
    <mergeCell ref="C50:F50"/>
    <mergeCell ref="C52:F52"/>
    <mergeCell ref="C54:F54"/>
    <mergeCell ref="C56:F56"/>
    <mergeCell ref="C57:F57"/>
    <mergeCell ref="C58:F58"/>
    <mergeCell ref="C61:F61"/>
    <mergeCell ref="D62:F62"/>
    <mergeCell ref="C68:F68"/>
    <mergeCell ref="C69:F69"/>
    <mergeCell ref="C47:F47"/>
    <mergeCell ref="C19:F19"/>
    <mergeCell ref="C21:F21"/>
    <mergeCell ref="C23:F23"/>
    <mergeCell ref="C27:F27"/>
    <mergeCell ref="C34:F34"/>
    <mergeCell ref="C36:F36"/>
    <mergeCell ref="C41:F41"/>
    <mergeCell ref="C42:F42"/>
    <mergeCell ref="C43:F43"/>
    <mergeCell ref="C44:F44"/>
    <mergeCell ref="C45:F45"/>
    <mergeCell ref="D28:F28"/>
    <mergeCell ref="C17:F17"/>
    <mergeCell ref="C4:F4"/>
    <mergeCell ref="C5:F5"/>
    <mergeCell ref="C7:F7"/>
    <mergeCell ref="C8:F8"/>
    <mergeCell ref="C9:F9"/>
    <mergeCell ref="C11:F11"/>
    <mergeCell ref="C12:F12"/>
    <mergeCell ref="C13:F13"/>
    <mergeCell ref="C14:F14"/>
    <mergeCell ref="C15:F15"/>
    <mergeCell ref="C16:F16"/>
    <mergeCell ref="C10:F10"/>
  </mergeCells>
  <hyperlinks>
    <hyperlink ref="D28" r:id="rId1" display="https://webgate.ec.europa.eu/edamis/helpcenter/website/index.htm" xr:uid="{00000000-0004-0000-0200-000000000000}"/>
    <hyperlink ref="C75:F75" r:id="rId2" display="https://ec.europa.eu/eurostat/web/waste/methodology" xr:uid="{00000000-0004-0000-0200-000001000000}"/>
    <hyperlink ref="D28:F28" r:id="rId3" display="https://webgate.ec.europa.eu/edamis4" xr:uid="{59536A82-D339-4F93-9050-ECE23A2DF688}"/>
  </hyperlinks>
  <pageMargins left="0.7" right="0.7" top="0.75" bottom="0.75" header="0.3" footer="0.3"/>
  <pageSetup paperSize="9" scale="96" fitToHeight="0" orientation="landscape" verticalDpi="0" r:id="rId4"/>
  <headerFooter>
    <oddFooter>&amp;L&amp;F&amp;CPage &amp;P of &amp;N&amp;R&amp;A</oddFooter>
  </headerFooter>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7">
    <tabColor rgb="FFB9C337"/>
    <pageSetUpPr fitToPage="1"/>
  </sheetPr>
  <dimension ref="A1:G41"/>
  <sheetViews>
    <sheetView workbookViewId="0"/>
  </sheetViews>
  <sheetFormatPr defaultColWidth="8.7109375" defaultRowHeight="12.75" x14ac:dyDescent="0.2"/>
  <cols>
    <col min="1" max="1" width="2.5703125" style="55" customWidth="1"/>
    <col min="2" max="2" width="1.42578125" style="55" customWidth="1"/>
    <col min="3" max="3" width="17.140625" style="55" customWidth="1"/>
    <col min="4" max="4" width="20" style="55" customWidth="1"/>
    <col min="5" max="5" width="66.7109375" style="55" customWidth="1"/>
    <col min="6" max="6" width="28.85546875" style="55" customWidth="1"/>
    <col min="7" max="7" width="1.28515625" style="55" customWidth="1"/>
    <col min="8" max="16384" width="8.7109375" style="55"/>
  </cols>
  <sheetData>
    <row r="1" spans="1:7" s="4" customFormat="1" thickBot="1" x14ac:dyDescent="0.25"/>
    <row r="2" spans="1:7" s="187" customFormat="1" ht="42" customHeight="1" x14ac:dyDescent="0.2">
      <c r="B2" s="185"/>
      <c r="C2" s="336"/>
      <c r="D2" s="208"/>
      <c r="E2" s="208"/>
      <c r="F2" s="208"/>
      <c r="G2" s="209"/>
    </row>
    <row r="3" spans="1:7" s="4" customFormat="1" ht="17.25" customHeight="1" x14ac:dyDescent="0.2">
      <c r="B3" s="191"/>
      <c r="C3" s="210"/>
      <c r="D3" s="211"/>
      <c r="E3" s="211"/>
      <c r="F3" s="176" t="str">
        <f>UPPER(Lists!K3)</f>
        <v>STATISTICAL OFFICE OF THE EUROPEAN UNION</v>
      </c>
      <c r="G3" s="212"/>
    </row>
    <row r="4" spans="1:7" s="4" customFormat="1" ht="22.5" customHeight="1" x14ac:dyDescent="0.25">
      <c r="B4" s="191"/>
      <c r="C4" s="508" t="str">
        <f>UPPER(Lists!K7)</f>
        <v>ANNUAL REPORTING OF PACKAGING AND PACKAGING WASTE</v>
      </c>
      <c r="D4" s="508"/>
      <c r="E4" s="508"/>
      <c r="F4" s="508"/>
      <c r="G4" s="212"/>
    </row>
    <row r="5" spans="1:7" s="4" customFormat="1" ht="21.75" customHeight="1" x14ac:dyDescent="0.2">
      <c r="B5" s="193"/>
      <c r="C5" s="505" t="str">
        <f>CONCATENATE(Lists!K8," DATA COLLECTION")</f>
        <v>2024 DATA COLLECTION</v>
      </c>
      <c r="D5" s="505"/>
      <c r="E5" s="505"/>
      <c r="F5" s="505"/>
      <c r="G5" s="212"/>
    </row>
    <row r="6" spans="1:7" s="4" customFormat="1" ht="15" customHeight="1" thickBot="1" x14ac:dyDescent="0.25">
      <c r="B6" s="193"/>
      <c r="C6" s="195"/>
      <c r="D6" s="195"/>
      <c r="E6" s="195"/>
      <c r="F6" s="195"/>
      <c r="G6" s="212"/>
    </row>
    <row r="7" spans="1:7" s="5" customFormat="1" ht="39" customHeight="1" thickBot="1" x14ac:dyDescent="0.25">
      <c r="B7" s="196"/>
      <c r="C7" s="509" t="s">
        <v>383</v>
      </c>
      <c r="D7" s="509"/>
      <c r="E7" s="509"/>
      <c r="F7" s="509"/>
      <c r="G7" s="213"/>
    </row>
    <row r="8" spans="1:7" s="5" customFormat="1" ht="24" customHeight="1" x14ac:dyDescent="0.25">
      <c r="A8" s="214"/>
      <c r="B8" s="215"/>
      <c r="C8" s="512" t="s">
        <v>103</v>
      </c>
      <c r="D8" s="512"/>
      <c r="E8" s="512"/>
      <c r="F8" s="512"/>
      <c r="G8" s="216"/>
    </row>
    <row r="9" spans="1:7" s="239" customFormat="1" ht="18" customHeight="1" x14ac:dyDescent="0.2">
      <c r="A9" s="238"/>
      <c r="B9" s="215"/>
      <c r="C9" s="507" t="s">
        <v>456</v>
      </c>
      <c r="D9" s="507"/>
      <c r="E9" s="507"/>
      <c r="F9" s="507"/>
      <c r="G9" s="216"/>
    </row>
    <row r="10" spans="1:7" s="239" customFormat="1" ht="18" customHeight="1" x14ac:dyDescent="0.2">
      <c r="A10" s="238"/>
      <c r="B10" s="215"/>
      <c r="C10" s="507" t="s">
        <v>457</v>
      </c>
      <c r="D10" s="507"/>
      <c r="E10" s="507"/>
      <c r="F10" s="507"/>
      <c r="G10" s="216"/>
    </row>
    <row r="11" spans="1:7" s="239" customFormat="1" ht="18" customHeight="1" x14ac:dyDescent="0.2">
      <c r="A11" s="238"/>
      <c r="B11" s="215"/>
      <c r="C11" s="507" t="s">
        <v>458</v>
      </c>
      <c r="D11" s="507"/>
      <c r="E11" s="507"/>
      <c r="F11" s="507"/>
      <c r="G11" s="216"/>
    </row>
    <row r="12" spans="1:7" s="5" customFormat="1" ht="9.75" customHeight="1" x14ac:dyDescent="0.2">
      <c r="A12" s="214"/>
      <c r="B12" s="215"/>
      <c r="C12" s="217"/>
      <c r="D12" s="217"/>
      <c r="E12" s="217"/>
      <c r="F12" s="217"/>
      <c r="G12" s="216"/>
    </row>
    <row r="13" spans="1:7" s="5" customFormat="1" ht="17.25" customHeight="1" x14ac:dyDescent="0.2">
      <c r="A13" s="214"/>
      <c r="B13" s="215"/>
      <c r="C13" s="240" t="s">
        <v>104</v>
      </c>
      <c r="D13" s="241"/>
      <c r="E13" s="241"/>
      <c r="F13" s="241"/>
      <c r="G13" s="216"/>
    </row>
    <row r="14" spans="1:7" s="5" customFormat="1" ht="4.5" customHeight="1" x14ac:dyDescent="0.2">
      <c r="A14" s="214"/>
      <c r="B14" s="215"/>
      <c r="C14" s="217"/>
      <c r="D14" s="217"/>
      <c r="E14" s="217"/>
      <c r="F14" s="217"/>
      <c r="G14" s="216"/>
    </row>
    <row r="15" spans="1:7" s="5" customFormat="1" ht="37.5" customHeight="1" x14ac:dyDescent="0.2">
      <c r="A15" s="214"/>
      <c r="B15" s="215"/>
      <c r="C15" s="511" t="s">
        <v>384</v>
      </c>
      <c r="D15" s="511"/>
      <c r="E15" s="511"/>
      <c r="F15" s="511"/>
      <c r="G15" s="216"/>
    </row>
    <row r="16" spans="1:7" s="5" customFormat="1" ht="5.25" customHeight="1" x14ac:dyDescent="0.2">
      <c r="A16" s="214"/>
      <c r="B16" s="215"/>
      <c r="C16" s="217"/>
      <c r="D16" s="217"/>
      <c r="E16" s="217"/>
      <c r="F16" s="217"/>
      <c r="G16" s="216"/>
    </row>
    <row r="17" spans="1:7" s="5" customFormat="1" ht="49.5" customHeight="1" x14ac:dyDescent="0.2">
      <c r="A17" s="214"/>
      <c r="B17" s="215"/>
      <c r="C17" s="511" t="s">
        <v>530</v>
      </c>
      <c r="D17" s="513"/>
      <c r="E17" s="513"/>
      <c r="F17" s="513"/>
      <c r="G17" s="216"/>
    </row>
    <row r="18" spans="1:7" s="5" customFormat="1" ht="3.75" customHeight="1" x14ac:dyDescent="0.2">
      <c r="A18" s="214"/>
      <c r="B18" s="215"/>
      <c r="C18" s="217"/>
      <c r="D18" s="217"/>
      <c r="E18" s="217"/>
      <c r="F18" s="217"/>
      <c r="G18" s="216"/>
    </row>
    <row r="19" spans="1:7" s="5" customFormat="1" ht="17.25" customHeight="1" x14ac:dyDescent="0.2">
      <c r="A19" s="214"/>
      <c r="B19" s="215"/>
      <c r="C19" s="217" t="s">
        <v>385</v>
      </c>
      <c r="D19" s="218"/>
      <c r="E19" s="217"/>
      <c r="F19" s="217"/>
      <c r="G19" s="216"/>
    </row>
    <row r="20" spans="1:7" s="5" customFormat="1" ht="18.75" customHeight="1" x14ac:dyDescent="0.2">
      <c r="A20" s="214"/>
      <c r="B20" s="215"/>
      <c r="C20" s="518" t="str">
        <f>Lists!K19</f>
        <v>https://ec.europa.eu/eurostat/web/waste/methodology</v>
      </c>
      <c r="D20" s="518"/>
      <c r="E20" s="518"/>
      <c r="F20" s="518"/>
      <c r="G20" s="216"/>
    </row>
    <row r="21" spans="1:7" s="5" customFormat="1" ht="5.25" customHeight="1" x14ac:dyDescent="0.2">
      <c r="A21" s="214"/>
      <c r="B21" s="215"/>
      <c r="C21" s="217"/>
      <c r="D21" s="217"/>
      <c r="E21" s="217"/>
      <c r="F21" s="217"/>
      <c r="G21" s="216"/>
    </row>
    <row r="22" spans="1:7" s="5" customFormat="1" ht="17.25" customHeight="1" x14ac:dyDescent="0.2">
      <c r="A22" s="214"/>
      <c r="B22" s="215"/>
      <c r="C22" s="240" t="s">
        <v>386</v>
      </c>
      <c r="D22" s="241"/>
      <c r="E22" s="241"/>
      <c r="F22" s="241"/>
      <c r="G22" s="216"/>
    </row>
    <row r="23" spans="1:7" s="5" customFormat="1" ht="6" customHeight="1" x14ac:dyDescent="0.2">
      <c r="A23" s="214"/>
      <c r="B23" s="215"/>
      <c r="C23" s="217"/>
      <c r="D23" s="217"/>
      <c r="E23" s="217"/>
      <c r="F23" s="217"/>
      <c r="G23" s="216"/>
    </row>
    <row r="24" spans="1:7" s="5" customFormat="1" ht="18.75" customHeight="1" x14ac:dyDescent="0.2">
      <c r="A24" s="214"/>
      <c r="B24" s="215"/>
      <c r="C24" s="513" t="s">
        <v>387</v>
      </c>
      <c r="D24" s="513"/>
      <c r="E24" s="513"/>
      <c r="F24" s="513"/>
      <c r="G24" s="216"/>
    </row>
    <row r="25" spans="1:7" s="5" customFormat="1" ht="36.75" customHeight="1" x14ac:dyDescent="0.2">
      <c r="A25" s="214"/>
      <c r="B25" s="215"/>
      <c r="C25" s="511" t="s">
        <v>388</v>
      </c>
      <c r="D25" s="511"/>
      <c r="E25" s="511"/>
      <c r="F25" s="511"/>
      <c r="G25" s="216"/>
    </row>
    <row r="26" spans="1:7" s="5" customFormat="1" ht="39" customHeight="1" x14ac:dyDescent="0.2">
      <c r="A26" s="214"/>
      <c r="B26" s="215"/>
      <c r="C26" s="511" t="s">
        <v>389</v>
      </c>
      <c r="D26" s="511"/>
      <c r="E26" s="511"/>
      <c r="F26" s="511"/>
      <c r="G26" s="216"/>
    </row>
    <row r="27" spans="1:7" s="5" customFormat="1" ht="50.25" customHeight="1" x14ac:dyDescent="0.2">
      <c r="A27" s="214"/>
      <c r="B27" s="215"/>
      <c r="C27" s="511" t="s">
        <v>390</v>
      </c>
      <c r="D27" s="511"/>
      <c r="E27" s="511"/>
      <c r="F27" s="511"/>
      <c r="G27" s="216"/>
    </row>
    <row r="28" spans="1:7" s="5" customFormat="1" ht="25.5" customHeight="1" x14ac:dyDescent="0.2">
      <c r="A28" s="214"/>
      <c r="B28" s="215"/>
      <c r="C28" s="511" t="s">
        <v>391</v>
      </c>
      <c r="D28" s="513"/>
      <c r="E28" s="513"/>
      <c r="F28" s="513"/>
      <c r="G28" s="216"/>
    </row>
    <row r="29" spans="1:7" s="5" customFormat="1" ht="17.25" customHeight="1" x14ac:dyDescent="0.2">
      <c r="A29" s="214"/>
      <c r="B29" s="215"/>
      <c r="C29" s="518" t="str">
        <f>Lists!K20</f>
        <v>https://environment.ec.europa.eu/topics/waste-and-recycling/packaging-waste_en</v>
      </c>
      <c r="D29" s="518"/>
      <c r="E29" s="518"/>
      <c r="F29" s="518"/>
      <c r="G29" s="216"/>
    </row>
    <row r="30" spans="1:7" s="5" customFormat="1" ht="5.25" customHeight="1" x14ac:dyDescent="0.2">
      <c r="A30" s="214"/>
      <c r="B30" s="215"/>
      <c r="C30" s="217"/>
      <c r="D30" s="217"/>
      <c r="E30" s="217"/>
      <c r="F30" s="217"/>
      <c r="G30" s="216"/>
    </row>
    <row r="31" spans="1:7" s="5" customFormat="1" ht="17.25" customHeight="1" x14ac:dyDescent="0.2">
      <c r="A31" s="214"/>
      <c r="B31" s="215"/>
      <c r="C31" s="240" t="s">
        <v>105</v>
      </c>
      <c r="D31" s="241"/>
      <c r="E31" s="241"/>
      <c r="F31" s="241"/>
      <c r="G31" s="216"/>
    </row>
    <row r="32" spans="1:7" s="5" customFormat="1" ht="7.5" customHeight="1" x14ac:dyDescent="0.2">
      <c r="A32" s="214"/>
      <c r="B32" s="215"/>
      <c r="C32" s="217"/>
      <c r="D32" s="217"/>
      <c r="E32" s="217"/>
      <c r="F32" s="217"/>
      <c r="G32" s="216"/>
    </row>
    <row r="33" spans="1:7" s="5" customFormat="1" ht="30" customHeight="1" x14ac:dyDescent="0.2">
      <c r="A33" s="214"/>
      <c r="B33" s="215"/>
      <c r="C33" s="511" t="s">
        <v>392</v>
      </c>
      <c r="D33" s="511"/>
      <c r="E33" s="511"/>
      <c r="F33" s="511"/>
      <c r="G33" s="216"/>
    </row>
    <row r="34" spans="1:7" s="5" customFormat="1" ht="30" customHeight="1" x14ac:dyDescent="0.2">
      <c r="A34" s="214"/>
      <c r="B34" s="215"/>
      <c r="C34" s="513" t="s">
        <v>393</v>
      </c>
      <c r="D34" s="513"/>
      <c r="E34" s="513"/>
      <c r="F34" s="513"/>
      <c r="G34" s="216"/>
    </row>
    <row r="35" spans="1:7" s="5" customFormat="1" ht="30" customHeight="1" x14ac:dyDescent="0.2">
      <c r="A35" s="214"/>
      <c r="B35" s="215"/>
      <c r="C35" s="511" t="s">
        <v>522</v>
      </c>
      <c r="D35" s="511"/>
      <c r="E35" s="511"/>
      <c r="F35" s="511"/>
      <c r="G35" s="216"/>
    </row>
    <row r="36" spans="1:7" s="5" customFormat="1" ht="30" customHeight="1" x14ac:dyDescent="0.2">
      <c r="A36" s="214"/>
      <c r="B36" s="215"/>
      <c r="C36" s="511" t="s">
        <v>394</v>
      </c>
      <c r="D36" s="511"/>
      <c r="E36" s="511"/>
      <c r="F36" s="511"/>
      <c r="G36" s="216"/>
    </row>
    <row r="37" spans="1:7" s="5" customFormat="1" ht="46.5" customHeight="1" x14ac:dyDescent="0.2">
      <c r="A37" s="214"/>
      <c r="B37" s="215"/>
      <c r="C37" s="511" t="s">
        <v>395</v>
      </c>
      <c r="D37" s="511"/>
      <c r="E37" s="511"/>
      <c r="F37" s="511"/>
      <c r="G37" s="216"/>
    </row>
    <row r="38" spans="1:7" s="237" customFormat="1" ht="7.5" customHeight="1" thickBot="1" x14ac:dyDescent="0.25">
      <c r="B38" s="233"/>
      <c r="C38" s="234"/>
      <c r="D38" s="234"/>
      <c r="E38" s="234"/>
      <c r="F38" s="235"/>
      <c r="G38" s="236"/>
    </row>
    <row r="41" spans="1:7" ht="12" customHeight="1" x14ac:dyDescent="0.2"/>
  </sheetData>
  <sheetProtection algorithmName="SHA-512" hashValue="ve3uFkhxvJF8w0xtKeV9qnbR8fYaUwFe5TwkEvEFAfVy9syBaVmLi5p5WhJddGMs7jcgXCiBz3kKapmW5+W/fA==" saltValue="jRnUTMw8MB9ayxFE6SV95Q==" spinCount="100000" sheet="1" objects="1" scenarios="1"/>
  <mergeCells count="21">
    <mergeCell ref="C35:F35"/>
    <mergeCell ref="C36:F36"/>
    <mergeCell ref="C37:F37"/>
    <mergeCell ref="C26:F26"/>
    <mergeCell ref="C27:F27"/>
    <mergeCell ref="C28:F28"/>
    <mergeCell ref="C29:F29"/>
    <mergeCell ref="C33:F33"/>
    <mergeCell ref="C34:F34"/>
    <mergeCell ref="C25:F25"/>
    <mergeCell ref="C4:F4"/>
    <mergeCell ref="C5:F5"/>
    <mergeCell ref="C7:F7"/>
    <mergeCell ref="C8:F8"/>
    <mergeCell ref="C9:F9"/>
    <mergeCell ref="C10:F10"/>
    <mergeCell ref="C11:F11"/>
    <mergeCell ref="C15:F15"/>
    <mergeCell ref="C17:F17"/>
    <mergeCell ref="C20:F20"/>
    <mergeCell ref="C24:F24"/>
  </mergeCells>
  <hyperlinks>
    <hyperlink ref="C20:F20" r:id="rId1" display="https://ec.europa.eu/eurostat/web/waste/methodology" xr:uid="{00000000-0004-0000-0300-000000000000}"/>
    <hyperlink ref="C29:F29" r:id="rId2" display="https://eur-lex.europa.eu/legal-content/EN/TXT/?uri=LEGISSUM:l21207" xr:uid="{00000000-0004-0000-0300-000001000000}"/>
  </hyperlinks>
  <pageMargins left="0.7" right="0.7" top="0.75" bottom="0.75" header="0.3" footer="0.3"/>
  <pageSetup paperSize="9" scale="97" fitToHeight="0" orientation="landscape" verticalDpi="0" r:id="rId3"/>
  <headerFooter>
    <oddFooter>&amp;L&amp;F&amp;CPage &amp;P of &amp;N&amp;R&amp;A</oddFooter>
  </headerFooter>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8">
    <tabColor rgb="FFB9C337"/>
    <pageSetUpPr fitToPage="1"/>
  </sheetPr>
  <dimension ref="A1:G39"/>
  <sheetViews>
    <sheetView workbookViewId="0"/>
  </sheetViews>
  <sheetFormatPr defaultColWidth="8.7109375" defaultRowHeight="12.75" x14ac:dyDescent="0.2"/>
  <cols>
    <col min="1" max="1" width="2.5703125" style="55" customWidth="1"/>
    <col min="2" max="2" width="1.42578125" style="55" customWidth="1"/>
    <col min="3" max="3" width="4.42578125" style="55" customWidth="1"/>
    <col min="4" max="4" width="20" style="55" customWidth="1"/>
    <col min="5" max="5" width="66.7109375" style="55" customWidth="1"/>
    <col min="6" max="6" width="35.85546875" style="55" customWidth="1"/>
    <col min="7" max="7" width="1.28515625" style="55" customWidth="1"/>
    <col min="8" max="16384" width="8.7109375" style="55"/>
  </cols>
  <sheetData>
    <row r="1" spans="1:7" s="4" customFormat="1" thickBot="1" x14ac:dyDescent="0.25"/>
    <row r="2" spans="1:7" s="187" customFormat="1" ht="42" customHeight="1" x14ac:dyDescent="0.2">
      <c r="B2" s="185"/>
      <c r="C2" s="336"/>
      <c r="D2" s="208"/>
      <c r="E2" s="208"/>
      <c r="F2" s="208"/>
      <c r="G2" s="209"/>
    </row>
    <row r="3" spans="1:7" s="4" customFormat="1" ht="17.25" customHeight="1" x14ac:dyDescent="0.2">
      <c r="B3" s="191"/>
      <c r="C3" s="210"/>
      <c r="D3" s="211"/>
      <c r="E3" s="211"/>
      <c r="F3" s="176" t="str">
        <f>UPPER(Lists!K3)</f>
        <v>STATISTICAL OFFICE OF THE EUROPEAN UNION</v>
      </c>
      <c r="G3" s="212"/>
    </row>
    <row r="4" spans="1:7" s="4" customFormat="1" ht="22.5" customHeight="1" x14ac:dyDescent="0.25">
      <c r="B4" s="191"/>
      <c r="C4" s="508" t="str">
        <f>UPPER(Lists!K7)</f>
        <v>ANNUAL REPORTING OF PACKAGING AND PACKAGING WASTE</v>
      </c>
      <c r="D4" s="508"/>
      <c r="E4" s="508"/>
      <c r="F4" s="508"/>
      <c r="G4" s="212"/>
    </row>
    <row r="5" spans="1:7" s="4" customFormat="1" ht="21.75" customHeight="1" x14ac:dyDescent="0.2">
      <c r="B5" s="193"/>
      <c r="C5" s="505" t="str">
        <f>CONCATENATE(Lists!K8," DATA COLLECTION")</f>
        <v>2024 DATA COLLECTION</v>
      </c>
      <c r="D5" s="505"/>
      <c r="E5" s="505"/>
      <c r="F5" s="505"/>
      <c r="G5" s="212"/>
    </row>
    <row r="6" spans="1:7" s="4" customFormat="1" ht="15" customHeight="1" thickBot="1" x14ac:dyDescent="0.25">
      <c r="B6" s="193"/>
      <c r="C6" s="195"/>
      <c r="D6" s="195"/>
      <c r="E6" s="195"/>
      <c r="F6" s="195"/>
      <c r="G6" s="212"/>
    </row>
    <row r="7" spans="1:7" s="5" customFormat="1" ht="39" customHeight="1" thickBot="1" x14ac:dyDescent="0.25">
      <c r="B7" s="196"/>
      <c r="C7" s="509" t="s">
        <v>428</v>
      </c>
      <c r="D7" s="509"/>
      <c r="E7" s="509"/>
      <c r="F7" s="509"/>
      <c r="G7" s="213"/>
    </row>
    <row r="8" spans="1:7" s="5" customFormat="1" ht="24" customHeight="1" x14ac:dyDescent="0.25">
      <c r="A8" s="214"/>
      <c r="B8" s="215"/>
      <c r="C8" s="512" t="s">
        <v>103</v>
      </c>
      <c r="D8" s="512"/>
      <c r="E8" s="512"/>
      <c r="F8" s="512"/>
      <c r="G8" s="216"/>
    </row>
    <row r="9" spans="1:7" s="239" customFormat="1" ht="18" customHeight="1" x14ac:dyDescent="0.2">
      <c r="A9" s="238"/>
      <c r="B9" s="215"/>
      <c r="C9" s="507" t="s">
        <v>459</v>
      </c>
      <c r="D9" s="507"/>
      <c r="E9" s="507"/>
      <c r="F9" s="507"/>
      <c r="G9" s="216"/>
    </row>
    <row r="10" spans="1:7" s="239" customFormat="1" ht="18" customHeight="1" x14ac:dyDescent="0.2">
      <c r="A10" s="238"/>
      <c r="B10" s="215"/>
      <c r="C10" s="507" t="s">
        <v>460</v>
      </c>
      <c r="D10" s="507"/>
      <c r="E10" s="507"/>
      <c r="F10" s="507"/>
      <c r="G10" s="216"/>
    </row>
    <row r="11" spans="1:7" s="5" customFormat="1" ht="9.75" customHeight="1" x14ac:dyDescent="0.2">
      <c r="A11" s="214"/>
      <c r="B11" s="215"/>
      <c r="C11" s="217"/>
      <c r="D11" s="217"/>
      <c r="E11" s="217"/>
      <c r="F11" s="217"/>
      <c r="G11" s="216"/>
    </row>
    <row r="12" spans="1:7" s="5" customFormat="1" ht="5.25" customHeight="1" x14ac:dyDescent="0.2">
      <c r="A12" s="214"/>
      <c r="B12" s="215"/>
      <c r="C12" s="217"/>
      <c r="D12" s="217"/>
      <c r="E12" s="217"/>
      <c r="F12" s="217"/>
      <c r="G12" s="216"/>
    </row>
    <row r="13" spans="1:7" s="5" customFormat="1" ht="17.25" customHeight="1" x14ac:dyDescent="0.2">
      <c r="A13" s="214"/>
      <c r="B13" s="215"/>
      <c r="C13" s="240" t="s">
        <v>430</v>
      </c>
      <c r="D13" s="241"/>
      <c r="E13" s="241"/>
      <c r="F13" s="241"/>
      <c r="G13" s="216"/>
    </row>
    <row r="14" spans="1:7" s="5" customFormat="1" ht="6" customHeight="1" x14ac:dyDescent="0.2">
      <c r="A14" s="214"/>
      <c r="B14" s="215"/>
      <c r="C14" s="217"/>
      <c r="D14" s="217"/>
      <c r="E14" s="217"/>
      <c r="F14" s="217"/>
      <c r="G14" s="216"/>
    </row>
    <row r="15" spans="1:7" s="5" customFormat="1" ht="21.6" customHeight="1" x14ac:dyDescent="0.2">
      <c r="A15" s="214"/>
      <c r="B15" s="215"/>
      <c r="C15" s="511" t="s">
        <v>429</v>
      </c>
      <c r="D15" s="511"/>
      <c r="E15" s="511"/>
      <c r="F15" s="511"/>
      <c r="G15" s="216"/>
    </row>
    <row r="16" spans="1:7" s="5" customFormat="1" ht="57" customHeight="1" x14ac:dyDescent="0.2">
      <c r="A16" s="214"/>
      <c r="B16" s="215"/>
      <c r="C16" s="511" t="s">
        <v>618</v>
      </c>
      <c r="D16" s="511"/>
      <c r="E16" s="511"/>
      <c r="F16" s="511"/>
      <c r="G16" s="216"/>
    </row>
    <row r="17" spans="1:7" s="5" customFormat="1" ht="18.95" customHeight="1" x14ac:dyDescent="0.2">
      <c r="A17" s="214"/>
      <c r="B17" s="215"/>
      <c r="C17" s="511" t="s">
        <v>173</v>
      </c>
      <c r="D17" s="511"/>
      <c r="E17" s="511"/>
      <c r="F17" s="511"/>
      <c r="G17" s="216"/>
    </row>
    <row r="18" spans="1:7" s="5" customFormat="1" ht="5.25" customHeight="1" x14ac:dyDescent="0.2">
      <c r="A18" s="214"/>
      <c r="B18" s="215"/>
      <c r="C18" s="217"/>
      <c r="D18" s="217"/>
      <c r="E18" s="217"/>
      <c r="F18" s="217"/>
      <c r="G18" s="216"/>
    </row>
    <row r="19" spans="1:7" s="5" customFormat="1" ht="17.25" customHeight="1" x14ac:dyDescent="0.2">
      <c r="A19" s="214"/>
      <c r="B19" s="215"/>
      <c r="C19" s="240" t="s">
        <v>431</v>
      </c>
      <c r="D19" s="241"/>
      <c r="E19" s="241"/>
      <c r="F19" s="241"/>
      <c r="G19" s="216"/>
    </row>
    <row r="20" spans="1:7" s="5" customFormat="1" ht="7.5" customHeight="1" x14ac:dyDescent="0.2">
      <c r="A20" s="214"/>
      <c r="B20" s="215"/>
      <c r="C20" s="217"/>
      <c r="D20" s="217"/>
      <c r="E20" s="217"/>
      <c r="F20" s="217"/>
      <c r="G20" s="216"/>
    </row>
    <row r="21" spans="1:7" s="5" customFormat="1" ht="16.5" customHeight="1" x14ac:dyDescent="0.2">
      <c r="A21" s="214"/>
      <c r="B21" s="215"/>
      <c r="C21" s="511" t="s">
        <v>529</v>
      </c>
      <c r="D21" s="511"/>
      <c r="E21" s="511"/>
      <c r="F21" s="511"/>
      <c r="G21" s="216"/>
    </row>
    <row r="22" spans="1:7" s="267" customFormat="1" ht="27.95" customHeight="1" x14ac:dyDescent="0.2">
      <c r="A22" s="264"/>
      <c r="B22" s="265"/>
      <c r="C22" s="520" t="s">
        <v>432</v>
      </c>
      <c r="D22" s="520"/>
      <c r="E22" s="520"/>
      <c r="F22" s="520"/>
      <c r="G22" s="266"/>
    </row>
    <row r="23" spans="1:7" s="267" customFormat="1" ht="29.1" customHeight="1" x14ac:dyDescent="0.2">
      <c r="A23" s="264"/>
      <c r="B23" s="265"/>
      <c r="C23" s="217"/>
      <c r="D23" s="511" t="s">
        <v>613</v>
      </c>
      <c r="E23" s="511"/>
      <c r="F23" s="511"/>
      <c r="G23" s="266"/>
    </row>
    <row r="24" spans="1:7" s="267" customFormat="1" ht="29.25" customHeight="1" x14ac:dyDescent="0.2">
      <c r="A24" s="264"/>
      <c r="B24" s="265"/>
      <c r="C24" s="268"/>
      <c r="D24" s="511" t="s">
        <v>614</v>
      </c>
      <c r="E24" s="511"/>
      <c r="F24" s="511"/>
      <c r="G24" s="266"/>
    </row>
    <row r="25" spans="1:7" s="267" customFormat="1" ht="33.75" customHeight="1" x14ac:dyDescent="0.2">
      <c r="A25" s="264"/>
      <c r="B25" s="265"/>
      <c r="C25" s="268"/>
      <c r="D25" s="511" t="s">
        <v>612</v>
      </c>
      <c r="E25" s="511"/>
      <c r="F25" s="511"/>
      <c r="G25" s="266"/>
    </row>
    <row r="26" spans="1:7" s="267" customFormat="1" ht="27.95" customHeight="1" x14ac:dyDescent="0.2">
      <c r="A26" s="264"/>
      <c r="B26" s="265"/>
      <c r="C26" s="520" t="s">
        <v>433</v>
      </c>
      <c r="D26" s="520"/>
      <c r="E26" s="520"/>
      <c r="F26" s="520"/>
      <c r="G26" s="266"/>
    </row>
    <row r="27" spans="1:7" s="267" customFormat="1" ht="27.95" customHeight="1" x14ac:dyDescent="0.2">
      <c r="A27" s="264"/>
      <c r="B27" s="265"/>
      <c r="C27" s="217"/>
      <c r="D27" s="511" t="s">
        <v>528</v>
      </c>
      <c r="E27" s="511"/>
      <c r="F27" s="511"/>
      <c r="G27" s="266"/>
    </row>
    <row r="28" spans="1:7" s="267" customFormat="1" ht="42" customHeight="1" x14ac:dyDescent="0.2">
      <c r="A28" s="264"/>
      <c r="B28" s="265"/>
      <c r="C28" s="268"/>
      <c r="D28" s="511" t="s">
        <v>434</v>
      </c>
      <c r="E28" s="511"/>
      <c r="F28" s="511"/>
      <c r="G28" s="266"/>
    </row>
    <row r="29" spans="1:7" s="267" customFormat="1" ht="27.95" customHeight="1" x14ac:dyDescent="0.2">
      <c r="A29" s="264"/>
      <c r="B29" s="265"/>
      <c r="C29" s="268"/>
      <c r="D29" s="511" t="s">
        <v>615</v>
      </c>
      <c r="E29" s="511"/>
      <c r="F29" s="511"/>
      <c r="G29" s="266"/>
    </row>
    <row r="30" spans="1:7" s="267" customFormat="1" ht="22.5" customHeight="1" x14ac:dyDescent="0.2">
      <c r="A30" s="264"/>
      <c r="B30" s="265"/>
      <c r="C30" s="520" t="s">
        <v>435</v>
      </c>
      <c r="D30" s="520"/>
      <c r="E30" s="520"/>
      <c r="F30" s="520"/>
      <c r="G30" s="266"/>
    </row>
    <row r="31" spans="1:7" s="267" customFormat="1" ht="21.6" customHeight="1" x14ac:dyDescent="0.2">
      <c r="A31" s="264"/>
      <c r="B31" s="265"/>
      <c r="C31" s="217"/>
      <c r="D31" s="217" t="s">
        <v>436</v>
      </c>
      <c r="E31" s="217"/>
      <c r="F31" s="217"/>
      <c r="G31" s="266"/>
    </row>
    <row r="32" spans="1:7" s="267" customFormat="1" ht="27.95" customHeight="1" x14ac:dyDescent="0.2">
      <c r="A32" s="264"/>
      <c r="B32" s="265"/>
      <c r="C32" s="520" t="s">
        <v>437</v>
      </c>
      <c r="D32" s="520"/>
      <c r="E32" s="520"/>
      <c r="F32" s="520"/>
      <c r="G32" s="266"/>
    </row>
    <row r="33" spans="1:7" s="267" customFormat="1" ht="20.45" customHeight="1" x14ac:dyDescent="0.2">
      <c r="A33" s="264"/>
      <c r="B33" s="265"/>
      <c r="C33" s="268"/>
      <c r="D33" s="511" t="s">
        <v>438</v>
      </c>
      <c r="E33" s="511"/>
      <c r="F33" s="511"/>
      <c r="G33" s="266"/>
    </row>
    <row r="34" spans="1:7" s="267" customFormat="1" ht="20.45" customHeight="1" x14ac:dyDescent="0.2">
      <c r="A34" s="264"/>
      <c r="B34" s="265"/>
      <c r="C34" s="268"/>
      <c r="D34" s="511" t="s">
        <v>616</v>
      </c>
      <c r="E34" s="511"/>
      <c r="F34" s="511"/>
      <c r="G34" s="266"/>
    </row>
    <row r="35" spans="1:7" s="267" customFormat="1" ht="20.45" customHeight="1" x14ac:dyDescent="0.2">
      <c r="A35" s="264"/>
      <c r="B35" s="265"/>
      <c r="C35" s="217"/>
      <c r="D35" s="519" t="s">
        <v>617</v>
      </c>
      <c r="E35" s="513"/>
      <c r="F35" s="513"/>
      <c r="G35" s="266"/>
    </row>
    <row r="36" spans="1:7" s="237" customFormat="1" ht="7.5" customHeight="1" thickBot="1" x14ac:dyDescent="0.25">
      <c r="B36" s="233"/>
      <c r="C36" s="234"/>
      <c r="D36" s="234"/>
      <c r="E36" s="234"/>
      <c r="F36" s="235"/>
      <c r="G36" s="236"/>
    </row>
    <row r="39" spans="1:7" ht="12" customHeight="1" x14ac:dyDescent="0.2"/>
  </sheetData>
  <sheetProtection algorithmName="SHA-512" hashValue="fbdYPjPYptksP3QD84HL4tYXDjK89qqQLzpl/Zxl8egnt31Vol0AFNPMx6T7vSe4eMxukk2OYznXlMi8onDz+g==" saltValue="gkgaXZ5y2FxHchrPS9Brqg==" spinCount="100000" sheet="1" objects="1" scenarios="1" selectLockedCells="1" selectUnlockedCells="1"/>
  <mergeCells count="23">
    <mergeCell ref="C15:F15"/>
    <mergeCell ref="C4:F4"/>
    <mergeCell ref="C5:F5"/>
    <mergeCell ref="C7:F7"/>
    <mergeCell ref="C8:F8"/>
    <mergeCell ref="C9:F9"/>
    <mergeCell ref="C10:F10"/>
    <mergeCell ref="C22:F22"/>
    <mergeCell ref="C30:F30"/>
    <mergeCell ref="C16:F16"/>
    <mergeCell ref="C17:F17"/>
    <mergeCell ref="C21:F21"/>
    <mergeCell ref="D23:F23"/>
    <mergeCell ref="D24:F24"/>
    <mergeCell ref="D25:F25"/>
    <mergeCell ref="D34:F34"/>
    <mergeCell ref="D35:F35"/>
    <mergeCell ref="C26:F26"/>
    <mergeCell ref="D28:F28"/>
    <mergeCell ref="D27:F27"/>
    <mergeCell ref="D29:F29"/>
    <mergeCell ref="C32:F32"/>
    <mergeCell ref="D33:F33"/>
  </mergeCells>
  <pageMargins left="0.7" right="0.7" top="0.75" bottom="0.75" header="0.3" footer="0.3"/>
  <pageSetup paperSize="9" fitToHeight="0" orientation="landscape" verticalDpi="0" r:id="rId1"/>
  <headerFooter>
    <oddFooter>&amp;L&amp;F&amp;CPage &amp;P of &amp;N&amp;R&amp;A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3">
    <tabColor rgb="FF79CDC9"/>
    <pageSetUpPr fitToPage="1"/>
  </sheetPr>
  <dimension ref="A1:H24"/>
  <sheetViews>
    <sheetView tabSelected="1" topLeftCell="A5" workbookViewId="0">
      <selection activeCell="D14" sqref="D14:G14"/>
    </sheetView>
  </sheetViews>
  <sheetFormatPr defaultColWidth="8.7109375" defaultRowHeight="12.75" x14ac:dyDescent="0.2"/>
  <cols>
    <col min="1" max="1" width="2.5703125" style="55" customWidth="1"/>
    <col min="2" max="2" width="1.85546875" style="55" customWidth="1"/>
    <col min="3" max="3" width="15.7109375" style="55" customWidth="1"/>
    <col min="4" max="4" width="32.7109375" style="55" customWidth="1"/>
    <col min="5" max="5" width="21.85546875" style="55" customWidth="1"/>
    <col min="6" max="6" width="2.5703125" style="55" customWidth="1"/>
    <col min="7" max="7" width="66.140625" style="55" customWidth="1"/>
    <col min="8" max="8" width="1.28515625" style="55" customWidth="1"/>
    <col min="9" max="16384" width="8.7109375" style="55"/>
  </cols>
  <sheetData>
    <row r="1" spans="1:8" s="4" customFormat="1" thickBot="1" x14ac:dyDescent="0.25"/>
    <row r="2" spans="1:8" s="187" customFormat="1" ht="42" customHeight="1" x14ac:dyDescent="0.2">
      <c r="B2" s="185"/>
      <c r="C2" s="336"/>
      <c r="D2" s="208"/>
      <c r="E2" s="208"/>
      <c r="F2" s="208"/>
      <c r="G2" s="208"/>
      <c r="H2" s="209"/>
    </row>
    <row r="3" spans="1:8" s="4" customFormat="1" ht="17.25" customHeight="1" x14ac:dyDescent="0.2">
      <c r="B3" s="191"/>
      <c r="C3" s="210"/>
      <c r="D3" s="211"/>
      <c r="E3" s="211"/>
      <c r="F3" s="211"/>
      <c r="G3" s="176" t="str">
        <f>UPPER(Lists!K3)</f>
        <v>STATISTICAL OFFICE OF THE EUROPEAN UNION</v>
      </c>
      <c r="H3" s="212"/>
    </row>
    <row r="4" spans="1:8" s="4" customFormat="1" ht="21.95" customHeight="1" x14ac:dyDescent="0.2">
      <c r="B4" s="191"/>
      <c r="C4" s="526" t="str">
        <f>UPPER(Lists!K7)</f>
        <v>ANNUAL REPORTING OF PACKAGING AND PACKAGING WASTE</v>
      </c>
      <c r="D4" s="526"/>
      <c r="E4" s="526"/>
      <c r="F4" s="526"/>
      <c r="G4" s="526"/>
      <c r="H4" s="212"/>
    </row>
    <row r="5" spans="1:8" s="4" customFormat="1" ht="21.95" customHeight="1" x14ac:dyDescent="0.2">
      <c r="B5" s="193"/>
      <c r="C5" s="505" t="str">
        <f>CONCATENATE(Lists!K8," DATA COLLECTION")</f>
        <v>2024 DATA COLLECTION</v>
      </c>
      <c r="D5" s="505"/>
      <c r="E5" s="505"/>
      <c r="F5" s="505"/>
      <c r="G5" s="505"/>
      <c r="H5" s="212"/>
    </row>
    <row r="6" spans="1:8" s="4" customFormat="1" ht="24" customHeight="1" thickBot="1" x14ac:dyDescent="0.25">
      <c r="B6" s="193"/>
      <c r="C6" s="195"/>
      <c r="D6" s="195"/>
      <c r="E6" s="195"/>
      <c r="F6" s="195"/>
      <c r="G6" s="195"/>
      <c r="H6" s="212"/>
    </row>
    <row r="7" spans="1:8" s="4" customFormat="1" ht="39" customHeight="1" thickBot="1" x14ac:dyDescent="0.25">
      <c r="B7" s="196"/>
      <c r="C7" s="509" t="s">
        <v>396</v>
      </c>
      <c r="D7" s="509"/>
      <c r="E7" s="509"/>
      <c r="F7" s="509"/>
      <c r="G7" s="509"/>
      <c r="H7" s="212"/>
    </row>
    <row r="8" spans="1:8" s="4" customFormat="1" ht="14.25" customHeight="1" x14ac:dyDescent="0.2">
      <c r="B8" s="196"/>
      <c r="C8" s="371"/>
      <c r="D8" s="371"/>
      <c r="E8" s="371"/>
      <c r="F8" s="371"/>
      <c r="G8" s="371"/>
      <c r="H8" s="212"/>
    </row>
    <row r="9" spans="1:8" s="187" customFormat="1" ht="18" customHeight="1" x14ac:dyDescent="0.25">
      <c r="A9" s="372"/>
      <c r="B9" s="373"/>
      <c r="C9" s="217" t="s">
        <v>165</v>
      </c>
      <c r="D9" s="217"/>
      <c r="E9" s="261" t="s">
        <v>73</v>
      </c>
      <c r="F9" s="374"/>
      <c r="G9" s="375" t="str">
        <f>IF(E9="","",VLOOKUP(E9,Lists!A2:B41,2,FALSE))</f>
        <v>LU</v>
      </c>
      <c r="H9" s="376"/>
    </row>
    <row r="10" spans="1:8" s="187" customFormat="1" ht="17.25" customHeight="1" x14ac:dyDescent="0.2">
      <c r="A10" s="377"/>
      <c r="B10" s="378"/>
      <c r="C10" s="217" t="s">
        <v>141</v>
      </c>
      <c r="D10" s="379"/>
      <c r="E10" s="242">
        <v>2022</v>
      </c>
      <c r="F10" s="374"/>
      <c r="G10" s="379"/>
      <c r="H10" s="376"/>
    </row>
    <row r="11" spans="1:8" s="187" customFormat="1" ht="18" customHeight="1" x14ac:dyDescent="0.25">
      <c r="A11" s="372"/>
      <c r="B11" s="373"/>
      <c r="C11" s="218" t="str">
        <f>CONCATENATE("The due date for reporting is ",Lists!K10)</f>
        <v>The due date for reporting is 30 June 2024</v>
      </c>
      <c r="D11" s="218"/>
      <c r="E11" s="380"/>
      <c r="F11" s="218"/>
      <c r="G11" s="381"/>
      <c r="H11" s="376"/>
    </row>
    <row r="12" spans="1:8" s="4" customFormat="1" ht="17.25" customHeight="1" x14ac:dyDescent="0.2">
      <c r="A12" s="382"/>
      <c r="B12" s="383"/>
      <c r="C12" s="527" t="str">
        <f>"Who is the primary contact point for the data collection '" &amp;  Lists!K7&amp;"' in your country?"</f>
        <v>Who is the primary contact point for the data collection 'Annual reporting of packaging and packaging waste' in your country?</v>
      </c>
      <c r="D12" s="527"/>
      <c r="E12" s="527"/>
      <c r="F12" s="527"/>
      <c r="G12" s="527"/>
      <c r="H12" s="384"/>
    </row>
    <row r="13" spans="1:8" s="187" customFormat="1" ht="5.25" customHeight="1" x14ac:dyDescent="0.2">
      <c r="A13" s="372"/>
      <c r="B13" s="373"/>
      <c r="C13" s="385"/>
      <c r="D13" s="385"/>
      <c r="E13" s="385"/>
      <c r="F13" s="385"/>
      <c r="G13" s="231"/>
      <c r="H13" s="376"/>
    </row>
    <row r="14" spans="1:8" s="187" customFormat="1" ht="14.25" x14ac:dyDescent="0.2">
      <c r="A14" s="372"/>
      <c r="B14" s="373"/>
      <c r="C14" s="337" t="s">
        <v>14</v>
      </c>
      <c r="D14" s="521"/>
      <c r="E14" s="522"/>
      <c r="F14" s="522"/>
      <c r="G14" s="522"/>
      <c r="H14" s="376"/>
    </row>
    <row r="15" spans="1:8" s="187" customFormat="1" ht="4.5" customHeight="1" x14ac:dyDescent="0.2">
      <c r="A15" s="372"/>
      <c r="B15" s="373"/>
      <c r="C15" s="337"/>
      <c r="D15" s="338"/>
      <c r="E15" s="338"/>
      <c r="F15" s="338"/>
      <c r="G15" s="231"/>
      <c r="H15" s="376"/>
    </row>
    <row r="16" spans="1:8" s="187" customFormat="1" ht="14.25" x14ac:dyDescent="0.2">
      <c r="A16" s="372"/>
      <c r="B16" s="373"/>
      <c r="C16" s="337" t="s">
        <v>16</v>
      </c>
      <c r="D16" s="528" t="s">
        <v>643</v>
      </c>
      <c r="E16" s="522"/>
      <c r="F16" s="522"/>
      <c r="G16" s="522"/>
      <c r="H16" s="376"/>
    </row>
    <row r="17" spans="1:8" s="187" customFormat="1" ht="5.25" customHeight="1" x14ac:dyDescent="0.2">
      <c r="A17" s="372"/>
      <c r="B17" s="373"/>
      <c r="C17" s="337"/>
      <c r="D17" s="338"/>
      <c r="E17" s="338"/>
      <c r="F17" s="338"/>
      <c r="G17" s="231"/>
      <c r="H17" s="376"/>
    </row>
    <row r="18" spans="1:8" s="187" customFormat="1" ht="14.25" x14ac:dyDescent="0.2">
      <c r="A18" s="372"/>
      <c r="B18" s="373"/>
      <c r="C18" s="337" t="s">
        <v>15</v>
      </c>
      <c r="D18" s="521" t="s">
        <v>644</v>
      </c>
      <c r="E18" s="522"/>
      <c r="F18" s="522"/>
      <c r="G18" s="522"/>
      <c r="H18" s="376"/>
    </row>
    <row r="19" spans="1:8" s="187" customFormat="1" ht="3.75" customHeight="1" x14ac:dyDescent="0.2">
      <c r="A19" s="372"/>
      <c r="B19" s="373"/>
      <c r="C19" s="337"/>
      <c r="D19" s="338"/>
      <c r="E19" s="338"/>
      <c r="F19" s="338"/>
      <c r="G19" s="231"/>
      <c r="H19" s="376"/>
    </row>
    <row r="20" spans="1:8" s="187" customFormat="1" ht="14.25" x14ac:dyDescent="0.2">
      <c r="A20" s="372"/>
      <c r="B20" s="373"/>
      <c r="C20" s="337" t="s">
        <v>17</v>
      </c>
      <c r="D20" s="523" t="s">
        <v>653</v>
      </c>
      <c r="E20" s="524"/>
      <c r="F20" s="524"/>
      <c r="G20" s="524"/>
      <c r="H20" s="376"/>
    </row>
    <row r="21" spans="1:8" s="187" customFormat="1" ht="5.25" customHeight="1" x14ac:dyDescent="0.2">
      <c r="A21" s="377"/>
      <c r="B21" s="378"/>
      <c r="C21" s="337"/>
      <c r="D21" s="338"/>
      <c r="E21" s="338"/>
      <c r="F21" s="338"/>
      <c r="G21" s="231"/>
      <c r="H21" s="376"/>
    </row>
    <row r="22" spans="1:8" s="187" customFormat="1" ht="14.25" x14ac:dyDescent="0.2">
      <c r="A22" s="372"/>
      <c r="B22" s="373"/>
      <c r="C22" s="337" t="s">
        <v>18</v>
      </c>
      <c r="D22" s="521" t="s">
        <v>652</v>
      </c>
      <c r="E22" s="522"/>
      <c r="F22" s="522"/>
      <c r="G22" s="522"/>
      <c r="H22" s="376"/>
    </row>
    <row r="23" spans="1:8" s="187" customFormat="1" ht="30" customHeight="1" x14ac:dyDescent="0.25">
      <c r="A23" s="372"/>
      <c r="B23" s="373"/>
      <c r="C23" s="525" t="s">
        <v>142</v>
      </c>
      <c r="D23" s="525"/>
      <c r="E23" s="525"/>
      <c r="F23" s="525"/>
      <c r="G23" s="525"/>
      <c r="H23" s="376"/>
    </row>
    <row r="24" spans="1:8" ht="13.5" thickBot="1" x14ac:dyDescent="0.25">
      <c r="B24" s="182"/>
      <c r="C24" s="386"/>
      <c r="D24" s="386"/>
      <c r="E24" s="386"/>
      <c r="F24" s="386"/>
      <c r="G24" s="386"/>
      <c r="H24" s="184"/>
    </row>
  </sheetData>
  <sheetProtection algorithmName="SHA-512" hashValue="XZOI5BgUR1jX1sB50tyP7wqOZ+wPowsXPT5jY5cKcdXW4nCYjj7mvdTjCTUpDSZsMG050PYSZ1mXXYR0+Cb3Pg==" saltValue="2kVBfy6EUTq7j2yHPcRVlg==" spinCount="100000" sheet="1" objects="1" scenarios="1" selectLockedCells="1"/>
  <mergeCells count="10">
    <mergeCell ref="D18:G18"/>
    <mergeCell ref="D20:G20"/>
    <mergeCell ref="D22:G22"/>
    <mergeCell ref="C23:G23"/>
    <mergeCell ref="C4:G4"/>
    <mergeCell ref="C5:G5"/>
    <mergeCell ref="C7:G7"/>
    <mergeCell ref="C12:G12"/>
    <mergeCell ref="D14:G14"/>
    <mergeCell ref="D16:G16"/>
  </mergeCells>
  <pageMargins left="0.7" right="0.7" top="0.75" bottom="0.75" header="0.3" footer="0.3"/>
  <pageSetup paperSize="9" scale="92" fitToHeight="0" orientation="landscape" verticalDpi="0" r:id="rId1"/>
  <headerFooter>
    <oddFooter>&amp;L&amp;F&amp;CPage &amp;P of &amp;N&amp;R&amp;A</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Lists!$A$2:$A$41</xm:f>
          </x14:formula1>
          <xm:sqref>E9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0">
    <tabColor rgb="FF79CDC9"/>
    <pageSetUpPr fitToPage="1"/>
  </sheetPr>
  <dimension ref="C1:F59"/>
  <sheetViews>
    <sheetView workbookViewId="0">
      <selection activeCell="E23" sqref="E23"/>
    </sheetView>
  </sheetViews>
  <sheetFormatPr defaultColWidth="9.140625" defaultRowHeight="14.25" x14ac:dyDescent="0.2"/>
  <cols>
    <col min="1" max="1" width="2.5703125" style="387" customWidth="1"/>
    <col min="2" max="2" width="0.85546875" style="387" customWidth="1"/>
    <col min="3" max="3" width="2.28515625" style="387" customWidth="1"/>
    <col min="4" max="4" width="7.42578125" style="239" customWidth="1"/>
    <col min="5" max="5" width="130.85546875" style="387" customWidth="1"/>
    <col min="6" max="6" width="2.28515625" style="387" customWidth="1"/>
    <col min="7" max="16384" width="9.140625" style="387"/>
  </cols>
  <sheetData>
    <row r="1" spans="3:6" ht="9.75" customHeight="1" thickBot="1" x14ac:dyDescent="0.25"/>
    <row r="2" spans="3:6" ht="38.25" customHeight="1" x14ac:dyDescent="0.25">
      <c r="C2" s="388"/>
      <c r="D2" s="529"/>
      <c r="E2" s="529"/>
      <c r="F2" s="389"/>
    </row>
    <row r="3" spans="3:6" ht="23.25" customHeight="1" x14ac:dyDescent="0.2">
      <c r="C3" s="373"/>
      <c r="D3" s="390"/>
      <c r="E3" s="391" t="str">
        <f>UPPER(Lists!K3)</f>
        <v>STATISTICAL OFFICE OF THE EUROPEAN UNION</v>
      </c>
      <c r="F3" s="376"/>
    </row>
    <row r="4" spans="3:6" ht="21.75" customHeight="1" x14ac:dyDescent="0.2">
      <c r="C4" s="373"/>
      <c r="D4" s="530" t="str">
        <f>UPPER(Lists!K7)</f>
        <v>ANNUAL REPORTING OF PACKAGING AND PACKAGING WASTE</v>
      </c>
      <c r="E4" s="530"/>
      <c r="F4" s="376"/>
    </row>
    <row r="5" spans="3:6" ht="18" customHeight="1" x14ac:dyDescent="0.2">
      <c r="C5" s="373"/>
      <c r="D5" s="531" t="str">
        <f>CONCATENATE(Lists!K8," DATA COLLECTION")</f>
        <v>2024 DATA COLLECTION</v>
      </c>
      <c r="E5" s="531"/>
      <c r="F5" s="376"/>
    </row>
    <row r="6" spans="3:6" ht="9" customHeight="1" x14ac:dyDescent="0.2">
      <c r="C6" s="373"/>
      <c r="D6" s="392"/>
      <c r="E6" s="392"/>
      <c r="F6" s="376"/>
    </row>
    <row r="7" spans="3:6" ht="35.25" customHeight="1" x14ac:dyDescent="0.2">
      <c r="C7" s="373"/>
      <c r="D7" s="532" t="s">
        <v>481</v>
      </c>
      <c r="E7" s="532"/>
      <c r="F7" s="376"/>
    </row>
    <row r="8" spans="3:6" ht="17.45" customHeight="1" x14ac:dyDescent="0.2">
      <c r="C8" s="373"/>
      <c r="D8" s="533" t="str">
        <f>IF('GETTING STARTED'!E9="","",'GETTING STARTED'!E9)</f>
        <v>Luxembourg</v>
      </c>
      <c r="E8" s="533"/>
      <c r="F8" s="376"/>
    </row>
    <row r="9" spans="3:6" ht="15" x14ac:dyDescent="0.2">
      <c r="C9" s="393"/>
      <c r="D9" s="243">
        <v>1</v>
      </c>
      <c r="E9" s="244" t="s">
        <v>645</v>
      </c>
      <c r="F9" s="376"/>
    </row>
    <row r="10" spans="3:6" ht="28.5" x14ac:dyDescent="0.2">
      <c r="C10" s="393"/>
      <c r="D10" s="243">
        <v>2</v>
      </c>
      <c r="E10" s="244" t="s">
        <v>646</v>
      </c>
      <c r="F10" s="376"/>
    </row>
    <row r="11" spans="3:6" ht="15" x14ac:dyDescent="0.2">
      <c r="C11" s="393"/>
      <c r="D11" s="246">
        <v>3</v>
      </c>
      <c r="E11" s="244" t="s">
        <v>647</v>
      </c>
      <c r="F11" s="376"/>
    </row>
    <row r="12" spans="3:6" ht="15" x14ac:dyDescent="0.2">
      <c r="C12" s="393"/>
      <c r="D12" s="246">
        <v>4</v>
      </c>
      <c r="E12" s="245" t="s">
        <v>648</v>
      </c>
      <c r="F12" s="376"/>
    </row>
    <row r="13" spans="3:6" ht="28.5" x14ac:dyDescent="0.2">
      <c r="C13" s="393"/>
      <c r="D13" s="243">
        <v>5</v>
      </c>
      <c r="E13" s="244" t="s">
        <v>649</v>
      </c>
      <c r="F13" s="376"/>
    </row>
    <row r="14" spans="3:6" ht="15" x14ac:dyDescent="0.2">
      <c r="C14" s="393"/>
      <c r="D14" s="243">
        <v>6</v>
      </c>
      <c r="E14" s="245" t="s">
        <v>650</v>
      </c>
      <c r="F14" s="376"/>
    </row>
    <row r="15" spans="3:6" ht="15" x14ac:dyDescent="0.2">
      <c r="C15" s="393"/>
      <c r="D15" s="243">
        <v>7</v>
      </c>
      <c r="E15" s="244" t="s">
        <v>651</v>
      </c>
      <c r="F15" s="376"/>
    </row>
    <row r="16" spans="3:6" ht="15" x14ac:dyDescent="0.2">
      <c r="C16" s="393"/>
      <c r="D16" s="243">
        <v>8</v>
      </c>
      <c r="E16" s="245"/>
      <c r="F16" s="376"/>
    </row>
    <row r="17" spans="3:6" ht="15" x14ac:dyDescent="0.2">
      <c r="C17" s="393"/>
      <c r="D17" s="243">
        <v>9</v>
      </c>
      <c r="E17" s="244"/>
      <c r="F17" s="376"/>
    </row>
    <row r="18" spans="3:6" ht="15" x14ac:dyDescent="0.2">
      <c r="C18" s="393"/>
      <c r="D18" s="243">
        <v>10</v>
      </c>
      <c r="E18" s="245"/>
      <c r="F18" s="376"/>
    </row>
    <row r="19" spans="3:6" ht="15" x14ac:dyDescent="0.2">
      <c r="C19" s="393"/>
      <c r="D19" s="243">
        <v>11</v>
      </c>
      <c r="E19" s="244"/>
      <c r="F19" s="376"/>
    </row>
    <row r="20" spans="3:6" ht="15" x14ac:dyDescent="0.2">
      <c r="C20" s="393"/>
      <c r="D20" s="243">
        <v>12</v>
      </c>
      <c r="E20" s="245"/>
      <c r="F20" s="376"/>
    </row>
    <row r="21" spans="3:6" ht="15" x14ac:dyDescent="0.2">
      <c r="C21" s="393"/>
      <c r="D21" s="243">
        <v>13</v>
      </c>
      <c r="E21" s="244"/>
      <c r="F21" s="376"/>
    </row>
    <row r="22" spans="3:6" ht="15" x14ac:dyDescent="0.2">
      <c r="C22" s="393"/>
      <c r="D22" s="243">
        <v>14</v>
      </c>
      <c r="E22" s="245"/>
      <c r="F22" s="376"/>
    </row>
    <row r="23" spans="3:6" ht="15" x14ac:dyDescent="0.2">
      <c r="C23" s="393"/>
      <c r="D23" s="243">
        <v>15</v>
      </c>
      <c r="E23" s="244"/>
      <c r="F23" s="376"/>
    </row>
    <row r="24" spans="3:6" ht="15" x14ac:dyDescent="0.2">
      <c r="C24" s="393"/>
      <c r="D24" s="243">
        <v>16</v>
      </c>
      <c r="E24" s="245"/>
      <c r="F24" s="376"/>
    </row>
    <row r="25" spans="3:6" ht="15" x14ac:dyDescent="0.2">
      <c r="C25" s="393"/>
      <c r="D25" s="243">
        <v>17</v>
      </c>
      <c r="E25" s="244"/>
      <c r="F25" s="376"/>
    </row>
    <row r="26" spans="3:6" ht="15" x14ac:dyDescent="0.2">
      <c r="C26" s="393"/>
      <c r="D26" s="243">
        <v>18</v>
      </c>
      <c r="E26" s="6"/>
      <c r="F26" s="376"/>
    </row>
    <row r="27" spans="3:6" ht="15" x14ac:dyDescent="0.2">
      <c r="C27" s="393"/>
      <c r="D27" s="243">
        <v>19</v>
      </c>
      <c r="E27" s="6"/>
      <c r="F27" s="376"/>
    </row>
    <row r="28" spans="3:6" ht="15" x14ac:dyDescent="0.2">
      <c r="C28" s="393"/>
      <c r="D28" s="243">
        <v>20</v>
      </c>
      <c r="E28" s="6"/>
      <c r="F28" s="376"/>
    </row>
    <row r="29" spans="3:6" ht="15" x14ac:dyDescent="0.2">
      <c r="C29" s="393"/>
      <c r="D29" s="243">
        <v>21</v>
      </c>
      <c r="E29" s="6"/>
      <c r="F29" s="376"/>
    </row>
    <row r="30" spans="3:6" ht="15" x14ac:dyDescent="0.2">
      <c r="C30" s="393"/>
      <c r="D30" s="243">
        <v>22</v>
      </c>
      <c r="E30" s="6"/>
      <c r="F30" s="376"/>
    </row>
    <row r="31" spans="3:6" ht="15" x14ac:dyDescent="0.2">
      <c r="C31" s="393"/>
      <c r="D31" s="243">
        <v>23</v>
      </c>
      <c r="E31" s="6"/>
      <c r="F31" s="376"/>
    </row>
    <row r="32" spans="3:6" ht="15" x14ac:dyDescent="0.2">
      <c r="C32" s="393"/>
      <c r="D32" s="243">
        <v>24</v>
      </c>
      <c r="E32" s="6"/>
      <c r="F32" s="376"/>
    </row>
    <row r="33" spans="3:6" ht="15" x14ac:dyDescent="0.2">
      <c r="C33" s="393"/>
      <c r="D33" s="243">
        <v>25</v>
      </c>
      <c r="E33" s="6"/>
      <c r="F33" s="376"/>
    </row>
    <row r="34" spans="3:6" ht="15" x14ac:dyDescent="0.2">
      <c r="C34" s="393"/>
      <c r="D34" s="243">
        <v>26</v>
      </c>
      <c r="E34" s="6"/>
      <c r="F34" s="376"/>
    </row>
    <row r="35" spans="3:6" ht="15" x14ac:dyDescent="0.2">
      <c r="C35" s="393"/>
      <c r="D35" s="243">
        <v>27</v>
      </c>
      <c r="E35" s="6"/>
      <c r="F35" s="376"/>
    </row>
    <row r="36" spans="3:6" ht="15" x14ac:dyDescent="0.2">
      <c r="C36" s="393"/>
      <c r="D36" s="243">
        <v>28</v>
      </c>
      <c r="E36" s="6"/>
      <c r="F36" s="376"/>
    </row>
    <row r="37" spans="3:6" ht="15" x14ac:dyDescent="0.2">
      <c r="C37" s="393"/>
      <c r="D37" s="243">
        <v>29</v>
      </c>
      <c r="E37" s="6"/>
      <c r="F37" s="376"/>
    </row>
    <row r="38" spans="3:6" ht="15" x14ac:dyDescent="0.2">
      <c r="C38" s="393"/>
      <c r="D38" s="243">
        <v>30</v>
      </c>
      <c r="E38" s="6"/>
      <c r="F38" s="376"/>
    </row>
    <row r="39" spans="3:6" ht="15" x14ac:dyDescent="0.2">
      <c r="C39" s="393"/>
      <c r="D39" s="243">
        <v>31</v>
      </c>
      <c r="E39" s="6"/>
      <c r="F39" s="376"/>
    </row>
    <row r="40" spans="3:6" ht="15" x14ac:dyDescent="0.2">
      <c r="C40" s="393"/>
      <c r="D40" s="243">
        <v>32</v>
      </c>
      <c r="E40" s="6"/>
      <c r="F40" s="376"/>
    </row>
    <row r="41" spans="3:6" ht="15" x14ac:dyDescent="0.2">
      <c r="C41" s="393"/>
      <c r="D41" s="243">
        <v>33</v>
      </c>
      <c r="E41" s="6"/>
      <c r="F41" s="376"/>
    </row>
    <row r="42" spans="3:6" ht="15" x14ac:dyDescent="0.2">
      <c r="C42" s="393"/>
      <c r="D42" s="243">
        <v>34</v>
      </c>
      <c r="E42" s="6"/>
      <c r="F42" s="376"/>
    </row>
    <row r="43" spans="3:6" ht="15" x14ac:dyDescent="0.2">
      <c r="C43" s="393"/>
      <c r="D43" s="243">
        <v>35</v>
      </c>
      <c r="E43" s="6"/>
      <c r="F43" s="376"/>
    </row>
    <row r="44" spans="3:6" ht="15" x14ac:dyDescent="0.2">
      <c r="C44" s="393"/>
      <c r="D44" s="243">
        <v>36</v>
      </c>
      <c r="E44" s="6"/>
      <c r="F44" s="376"/>
    </row>
    <row r="45" spans="3:6" ht="15" x14ac:dyDescent="0.2">
      <c r="C45" s="393"/>
      <c r="D45" s="243">
        <v>37</v>
      </c>
      <c r="E45" s="6"/>
      <c r="F45" s="376"/>
    </row>
    <row r="46" spans="3:6" ht="15" x14ac:dyDescent="0.2">
      <c r="C46" s="393"/>
      <c r="D46" s="243">
        <v>38</v>
      </c>
      <c r="E46" s="6"/>
      <c r="F46" s="376"/>
    </row>
    <row r="47" spans="3:6" ht="15" x14ac:dyDescent="0.2">
      <c r="C47" s="393"/>
      <c r="D47" s="243">
        <v>39</v>
      </c>
      <c r="E47" s="6"/>
      <c r="F47" s="376"/>
    </row>
    <row r="48" spans="3:6" ht="15" x14ac:dyDescent="0.2">
      <c r="C48" s="393"/>
      <c r="D48" s="243">
        <v>40</v>
      </c>
      <c r="E48" s="6"/>
      <c r="F48" s="376"/>
    </row>
    <row r="49" spans="3:6" ht="15" x14ac:dyDescent="0.2">
      <c r="C49" s="393"/>
      <c r="D49" s="243">
        <v>41</v>
      </c>
      <c r="E49" s="6"/>
      <c r="F49" s="376"/>
    </row>
    <row r="50" spans="3:6" ht="15" x14ac:dyDescent="0.2">
      <c r="C50" s="393"/>
      <c r="D50" s="243">
        <v>42</v>
      </c>
      <c r="E50" s="6"/>
      <c r="F50" s="376"/>
    </row>
    <row r="51" spans="3:6" ht="15" x14ac:dyDescent="0.2">
      <c r="C51" s="393"/>
      <c r="D51" s="243">
        <v>43</v>
      </c>
      <c r="E51" s="6"/>
      <c r="F51" s="376"/>
    </row>
    <row r="52" spans="3:6" ht="15" x14ac:dyDescent="0.2">
      <c r="C52" s="393"/>
      <c r="D52" s="243">
        <v>44</v>
      </c>
      <c r="E52" s="6"/>
      <c r="F52" s="376"/>
    </row>
    <row r="53" spans="3:6" ht="15" x14ac:dyDescent="0.2">
      <c r="C53" s="393"/>
      <c r="D53" s="243">
        <v>45</v>
      </c>
      <c r="E53" s="6"/>
      <c r="F53" s="376"/>
    </row>
    <row r="54" spans="3:6" ht="15" x14ac:dyDescent="0.2">
      <c r="C54" s="393"/>
      <c r="D54" s="243">
        <v>46</v>
      </c>
      <c r="E54" s="6"/>
      <c r="F54" s="376"/>
    </row>
    <row r="55" spans="3:6" ht="15" x14ac:dyDescent="0.2">
      <c r="C55" s="393"/>
      <c r="D55" s="243">
        <v>47</v>
      </c>
      <c r="E55" s="6"/>
      <c r="F55" s="376"/>
    </row>
    <row r="56" spans="3:6" ht="15" x14ac:dyDescent="0.2">
      <c r="C56" s="393"/>
      <c r="D56" s="243">
        <v>48</v>
      </c>
      <c r="E56" s="6"/>
      <c r="F56" s="376"/>
    </row>
    <row r="57" spans="3:6" ht="15" x14ac:dyDescent="0.2">
      <c r="C57" s="393"/>
      <c r="D57" s="243">
        <v>49</v>
      </c>
      <c r="E57" s="6"/>
      <c r="F57" s="376"/>
    </row>
    <row r="58" spans="3:6" ht="15" x14ac:dyDescent="0.2">
      <c r="C58" s="393"/>
      <c r="D58" s="243">
        <v>50</v>
      </c>
      <c r="E58" s="6"/>
      <c r="F58" s="376"/>
    </row>
    <row r="59" spans="3:6" ht="15" thickBot="1" x14ac:dyDescent="0.25">
      <c r="C59" s="394"/>
      <c r="D59" s="395"/>
      <c r="E59" s="396"/>
      <c r="F59" s="397"/>
    </row>
  </sheetData>
  <sheetProtection algorithmName="SHA-512" hashValue="CLSKTcZsRWPnV95o119HaRHD6I/jz5fo3peoLWOr2IXIK5OyLuf+pKQ8rtaElS1yHvr/2HqHLHxk364xwsqqOw==" saltValue="HI6JeOoeyKVglOR4Pu+2Gg==" spinCount="100000" sheet="1" objects="1" scenarios="1" selectLockedCells="1"/>
  <mergeCells count="5">
    <mergeCell ref="D2:E2"/>
    <mergeCell ref="D4:E4"/>
    <mergeCell ref="D5:E5"/>
    <mergeCell ref="D7:E7"/>
    <mergeCell ref="D8:E8"/>
  </mergeCells>
  <pageMargins left="0.70866141732283472" right="0.70866141732283472" top="0.74803149606299213" bottom="0.74803149606299213" header="0.31496062992125984" footer="0.31496062992125984"/>
  <pageSetup paperSize="9" scale="91" fitToHeight="0" orientation="landscape" verticalDpi="0" r:id="rId1"/>
  <headerFooter>
    <oddFooter>&amp;L&amp;F&amp;CPage &amp;P of &amp;N&amp;R&amp;A</oddFooter>
  </headerFooter>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tabColor rgb="FF41AFAA"/>
    <pageSetUpPr fitToPage="1"/>
  </sheetPr>
  <dimension ref="A1:AQ38"/>
  <sheetViews>
    <sheetView topLeftCell="E1" zoomScaleNormal="100" workbookViewId="0">
      <pane xSplit="2" ySplit="7" topLeftCell="G8" activePane="bottomRight" state="frozen"/>
      <selection activeCell="E1" sqref="E1"/>
      <selection pane="topRight" activeCell="G1" sqref="G1"/>
      <selection pane="bottomLeft" activeCell="E8" sqref="E8"/>
      <selection pane="bottomRight" activeCell="G11" sqref="G11:G12"/>
    </sheetView>
  </sheetViews>
  <sheetFormatPr defaultColWidth="5.85546875" defaultRowHeight="12.75" x14ac:dyDescent="0.2"/>
  <cols>
    <col min="1" max="1" width="5.5703125" style="10" hidden="1" customWidth="1"/>
    <col min="2" max="2" width="10.140625" style="11" hidden="1" customWidth="1"/>
    <col min="3" max="3" width="5.5703125" style="10" hidden="1" customWidth="1"/>
    <col min="4" max="4" width="10.140625" style="11" hidden="1" customWidth="1"/>
    <col min="5" max="5" width="3.28515625" style="480" customWidth="1"/>
    <col min="6" max="6" width="26" style="1" customWidth="1"/>
    <col min="7" max="7" width="12.7109375" style="1" customWidth="1"/>
    <col min="8" max="8" width="3.5703125" style="1" customWidth="1"/>
    <col min="9" max="9" width="2.85546875" style="1" customWidth="1"/>
    <col min="10" max="10" width="9.5703125" style="1" customWidth="1"/>
    <col min="11" max="11" width="12.5703125" style="1" customWidth="1"/>
    <col min="12" max="12" width="3.5703125" style="1" customWidth="1"/>
    <col min="13" max="13" width="2.85546875" style="1" customWidth="1"/>
    <col min="14" max="14" width="9.5703125" style="1" customWidth="1"/>
    <col min="15" max="15" width="12.5703125" style="1" customWidth="1"/>
    <col min="16" max="16" width="3.5703125" style="1" customWidth="1"/>
    <col min="17" max="17" width="2.85546875" style="1" customWidth="1"/>
    <col min="18" max="18" width="9.5703125" style="1" customWidth="1"/>
    <col min="19" max="19" width="12.5703125" style="1" customWidth="1"/>
    <col min="20" max="20" width="3.5703125" style="1" customWidth="1"/>
    <col min="21" max="21" width="2.85546875" style="1" customWidth="1"/>
    <col min="22" max="22" width="9.5703125" style="1" customWidth="1"/>
    <col min="23" max="23" width="12.5703125" style="1" customWidth="1"/>
    <col min="24" max="24" width="3.5703125" style="1" customWidth="1"/>
    <col min="25" max="25" width="2.85546875" style="1" customWidth="1"/>
    <col min="26" max="26" width="9.5703125" style="1" customWidth="1"/>
    <col min="27" max="27" width="12.5703125" style="1" customWidth="1"/>
    <col min="28" max="28" width="3.5703125" style="1" customWidth="1"/>
    <col min="29" max="29" width="2.85546875" style="1" customWidth="1"/>
    <col min="30" max="30" width="9.5703125" style="1" customWidth="1"/>
    <col min="31" max="31" width="12.5703125" style="1" customWidth="1"/>
    <col min="32" max="32" width="3.5703125" style="1" customWidth="1"/>
    <col min="33" max="33" width="2.85546875" style="1" customWidth="1"/>
    <col min="34" max="34" width="9.5703125" style="1" customWidth="1"/>
    <col min="35" max="35" width="12.5703125" style="1" customWidth="1"/>
    <col min="36" max="36" width="3.5703125" style="1" customWidth="1"/>
    <col min="37" max="37" width="2.85546875" style="1" customWidth="1"/>
    <col min="38" max="38" width="9.5703125" style="1" customWidth="1"/>
    <col min="39" max="39" width="5.85546875" style="28"/>
    <col min="40" max="16384" width="5.85546875" style="1"/>
  </cols>
  <sheetData>
    <row r="1" spans="1:43" s="28" customFormat="1" ht="17.25" customHeight="1" thickBot="1" x14ac:dyDescent="0.25">
      <c r="A1" s="36"/>
      <c r="B1" s="480"/>
      <c r="C1" s="36"/>
      <c r="D1" s="480"/>
      <c r="E1" s="480"/>
    </row>
    <row r="2" spans="1:43" ht="45" customHeight="1" thickTop="1" thickBot="1" x14ac:dyDescent="0.25">
      <c r="F2" s="538" t="s">
        <v>171</v>
      </c>
      <c r="G2" s="539"/>
      <c r="H2" s="539"/>
      <c r="I2" s="539"/>
      <c r="J2" s="539"/>
      <c r="K2" s="539"/>
      <c r="L2" s="539"/>
      <c r="M2" s="539"/>
      <c r="N2" s="539"/>
      <c r="O2" s="539"/>
      <c r="P2" s="539"/>
      <c r="Q2" s="539"/>
      <c r="R2" s="539"/>
      <c r="S2" s="539"/>
      <c r="T2" s="539"/>
      <c r="U2" s="539"/>
      <c r="V2" s="539"/>
      <c r="W2" s="539"/>
      <c r="X2" s="539"/>
      <c r="Y2" s="539"/>
      <c r="Z2" s="539"/>
      <c r="AA2" s="539"/>
      <c r="AB2" s="539"/>
      <c r="AC2" s="539"/>
      <c r="AD2" s="539"/>
      <c r="AE2" s="539"/>
      <c r="AF2" s="539"/>
      <c r="AG2" s="539"/>
      <c r="AH2" s="539"/>
      <c r="AI2" s="539"/>
      <c r="AJ2" s="539"/>
      <c r="AK2" s="539"/>
      <c r="AL2" s="540"/>
    </row>
    <row r="3" spans="1:43" ht="24.95" customHeight="1" x14ac:dyDescent="0.2">
      <c r="F3" s="119" t="s">
        <v>146</v>
      </c>
      <c r="G3" s="252" t="str">
        <f>'GETTING STARTED'!G9</f>
        <v>LU</v>
      </c>
      <c r="H3" s="51" t="str">
        <f>IF('GETTING STARTED'!E9="","",'GETTING STARTED'!E9)</f>
        <v>Luxembourg</v>
      </c>
      <c r="I3" s="51"/>
      <c r="J3" s="51"/>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120"/>
    </row>
    <row r="4" spans="1:43" ht="24.95" customHeight="1" thickBot="1" x14ac:dyDescent="0.25">
      <c r="F4" s="121" t="s">
        <v>160</v>
      </c>
      <c r="G4" s="251">
        <f>IF('GETTING STARTED'!E10="","",'GETTING STARTED'!E10)</f>
        <v>2022</v>
      </c>
      <c r="H4" s="14"/>
      <c r="I4" s="14"/>
      <c r="J4" s="47"/>
      <c r="K4" s="15"/>
      <c r="L4" s="15"/>
      <c r="M4" s="15"/>
      <c r="N4" s="15"/>
      <c r="O4" s="15"/>
      <c r="P4" s="15"/>
      <c r="Q4" s="15"/>
      <c r="R4" s="15"/>
      <c r="S4" s="15"/>
      <c r="T4" s="15"/>
      <c r="U4" s="15"/>
      <c r="V4" s="15"/>
      <c r="W4" s="15"/>
      <c r="X4" s="15"/>
      <c r="Y4" s="15"/>
      <c r="Z4" s="15"/>
      <c r="AA4" s="15"/>
      <c r="AB4" s="15"/>
      <c r="AC4" s="15"/>
      <c r="AD4" s="15"/>
      <c r="AE4" s="15"/>
      <c r="AF4" s="15"/>
      <c r="AG4" s="15"/>
      <c r="AH4" s="15"/>
      <c r="AI4" s="15"/>
      <c r="AJ4" s="53"/>
      <c r="AK4" s="53"/>
      <c r="AL4" s="122"/>
    </row>
    <row r="5" spans="1:43" ht="30" customHeight="1" thickBot="1" x14ac:dyDescent="0.25">
      <c r="F5" s="541" t="s">
        <v>106</v>
      </c>
      <c r="G5" s="534" t="s">
        <v>168</v>
      </c>
      <c r="H5" s="535"/>
      <c r="I5" s="535"/>
      <c r="J5" s="536"/>
      <c r="K5" s="534" t="s">
        <v>107</v>
      </c>
      <c r="L5" s="535"/>
      <c r="M5" s="535"/>
      <c r="N5" s="535"/>
      <c r="O5" s="535"/>
      <c r="P5" s="535"/>
      <c r="Q5" s="535"/>
      <c r="R5" s="535"/>
      <c r="S5" s="535"/>
      <c r="T5" s="535"/>
      <c r="U5" s="535"/>
      <c r="V5" s="535"/>
      <c r="W5" s="535"/>
      <c r="X5" s="535"/>
      <c r="Y5" s="535"/>
      <c r="Z5" s="535"/>
      <c r="AA5" s="534" t="s">
        <v>169</v>
      </c>
      <c r="AB5" s="535"/>
      <c r="AC5" s="535"/>
      <c r="AD5" s="536"/>
      <c r="AE5" s="534" t="s">
        <v>170</v>
      </c>
      <c r="AF5" s="535"/>
      <c r="AG5" s="535"/>
      <c r="AH5" s="535"/>
      <c r="AI5" s="535"/>
      <c r="AJ5" s="535"/>
      <c r="AK5" s="535"/>
      <c r="AL5" s="537"/>
    </row>
    <row r="6" spans="1:43" s="438" customFormat="1" ht="48" customHeight="1" thickBot="1" x14ac:dyDescent="0.25">
      <c r="A6" s="432"/>
      <c r="B6" s="11"/>
      <c r="C6" s="432"/>
      <c r="D6" s="11"/>
      <c r="E6" s="480"/>
      <c r="F6" s="542"/>
      <c r="G6" s="433" t="s">
        <v>512</v>
      </c>
      <c r="H6" s="49" t="s">
        <v>23</v>
      </c>
      <c r="I6" s="543" t="s">
        <v>221</v>
      </c>
      <c r="J6" s="544"/>
      <c r="K6" s="434" t="s">
        <v>446</v>
      </c>
      <c r="L6" s="49" t="s">
        <v>23</v>
      </c>
      <c r="M6" s="543" t="s">
        <v>221</v>
      </c>
      <c r="N6" s="544"/>
      <c r="O6" s="434" t="s">
        <v>447</v>
      </c>
      <c r="P6" s="49" t="s">
        <v>23</v>
      </c>
      <c r="Q6" s="543" t="s">
        <v>221</v>
      </c>
      <c r="R6" s="544"/>
      <c r="S6" s="434" t="s">
        <v>448</v>
      </c>
      <c r="T6" s="49" t="s">
        <v>23</v>
      </c>
      <c r="U6" s="543" t="s">
        <v>221</v>
      </c>
      <c r="V6" s="544"/>
      <c r="W6" s="435" t="s">
        <v>504</v>
      </c>
      <c r="X6" s="49" t="s">
        <v>23</v>
      </c>
      <c r="Y6" s="543" t="s">
        <v>221</v>
      </c>
      <c r="Z6" s="544"/>
      <c r="AA6" s="434" t="s">
        <v>108</v>
      </c>
      <c r="AB6" s="49" t="s">
        <v>23</v>
      </c>
      <c r="AC6" s="543" t="s">
        <v>221</v>
      </c>
      <c r="AD6" s="544"/>
      <c r="AE6" s="436" t="s">
        <v>513</v>
      </c>
      <c r="AF6" s="49" t="s">
        <v>23</v>
      </c>
      <c r="AG6" s="543" t="s">
        <v>221</v>
      </c>
      <c r="AH6" s="544"/>
      <c r="AI6" s="437" t="s">
        <v>514</v>
      </c>
      <c r="AJ6" s="49" t="s">
        <v>23</v>
      </c>
      <c r="AK6" s="543" t="s">
        <v>221</v>
      </c>
      <c r="AL6" s="545"/>
      <c r="AM6" s="481"/>
    </row>
    <row r="7" spans="1:43" s="28" customFormat="1" ht="15.6" hidden="1" customHeight="1" thickBot="1" x14ac:dyDescent="0.25">
      <c r="A7" s="24"/>
      <c r="B7" s="25"/>
      <c r="C7" s="24" t="s">
        <v>175</v>
      </c>
      <c r="D7" s="25" t="s">
        <v>185</v>
      </c>
      <c r="E7" s="25"/>
      <c r="F7" s="123" t="s">
        <v>195</v>
      </c>
      <c r="G7" s="26" t="s">
        <v>186</v>
      </c>
      <c r="H7" s="29"/>
      <c r="I7" s="29"/>
      <c r="J7" s="29"/>
      <c r="K7" s="26" t="s">
        <v>192</v>
      </c>
      <c r="L7" s="27"/>
      <c r="M7" s="27"/>
      <c r="N7" s="27"/>
      <c r="O7" s="26" t="s">
        <v>193</v>
      </c>
      <c r="P7" s="27"/>
      <c r="Q7" s="27"/>
      <c r="R7" s="27"/>
      <c r="S7" s="26" t="s">
        <v>194</v>
      </c>
      <c r="T7" s="27"/>
      <c r="U7" s="27"/>
      <c r="V7" s="27"/>
      <c r="W7" s="26" t="s">
        <v>217</v>
      </c>
      <c r="X7" s="27"/>
      <c r="Y7" s="27"/>
      <c r="Z7" s="27"/>
      <c r="AA7" s="48" t="s">
        <v>207</v>
      </c>
      <c r="AB7" s="27"/>
      <c r="AC7" s="27"/>
      <c r="AD7" s="30"/>
      <c r="AE7" s="48" t="s">
        <v>487</v>
      </c>
      <c r="AF7" s="27"/>
      <c r="AG7" s="27"/>
      <c r="AH7" s="27"/>
      <c r="AI7" s="26" t="s">
        <v>188</v>
      </c>
      <c r="AJ7" s="27"/>
      <c r="AK7" s="30"/>
      <c r="AL7" s="124"/>
      <c r="AM7" s="28" t="s">
        <v>187</v>
      </c>
      <c r="AQ7" s="28" t="s">
        <v>488</v>
      </c>
    </row>
    <row r="8" spans="1:43" ht="21" customHeight="1" thickBot="1" x14ac:dyDescent="0.25">
      <c r="A8" s="31"/>
      <c r="B8" s="32"/>
      <c r="C8" s="31" t="s">
        <v>174</v>
      </c>
      <c r="D8" s="32" t="s">
        <v>176</v>
      </c>
      <c r="E8" s="32"/>
      <c r="F8" s="125" t="s">
        <v>109</v>
      </c>
      <c r="G8" s="270">
        <v>22821</v>
      </c>
      <c r="H8" s="310"/>
      <c r="I8" s="301"/>
      <c r="J8" s="284" t="str">
        <f>IF(TRIM(I8)="", "", IF(VLOOKUP(I8,'Footnotes list'!$D$9:$E$107,2,FALSE)=0,"",VLOOKUP(I8,'Footnotes list'!$D$9:$E$107,2,FALSE) ) )</f>
        <v/>
      </c>
      <c r="K8" s="270">
        <v>0</v>
      </c>
      <c r="L8" s="310"/>
      <c r="M8" s="301"/>
      <c r="N8" s="284" t="str">
        <f>IF(TRIM(M8)="", "", IF(VLOOKUP(M8,'Footnotes list'!$D$9:$E$107,2,FALSE)=0,"",VLOOKUP(M8,'Footnotes list'!$D$9:$E$107,2,FALSE) ) )</f>
        <v/>
      </c>
      <c r="O8" s="269">
        <v>9073</v>
      </c>
      <c r="P8" s="310"/>
      <c r="Q8" s="301"/>
      <c r="R8" s="284" t="str">
        <f>IF(TRIM(Q8)="", "", IF(VLOOKUP(Q8,'Footnotes list'!$D$9:$E$107,2,FALSE)=0,"",VLOOKUP(Q8,'Footnotes list'!$D$9:$E$107,2,FALSE) ) )</f>
        <v/>
      </c>
      <c r="S8" s="270">
        <v>0</v>
      </c>
      <c r="T8" s="310"/>
      <c r="U8" s="301"/>
      <c r="V8" s="284" t="str">
        <f>IF(TRIM(U8)="", "", IF(VLOOKUP(U8,'Footnotes list'!$D$9:$E$107,2,FALSE)=0,"",VLOOKUP(U8,'Footnotes list'!$D$9:$E$107,2,FALSE) ) )</f>
        <v/>
      </c>
      <c r="W8" s="271">
        <v>9073</v>
      </c>
      <c r="X8" s="310"/>
      <c r="Y8" s="301"/>
      <c r="Z8" s="284" t="str">
        <f>IF(TRIM(Y8)="", "", IF(VLOOKUP(Y8,'Footnotes list'!$D$9:$E$107,2,FALSE)=0,"",VLOOKUP(Y8,'Footnotes list'!$D$9:$E$107,2,FALSE) ) )</f>
        <v/>
      </c>
      <c r="AA8" s="317"/>
      <c r="AB8" s="317"/>
      <c r="AC8" s="318"/>
      <c r="AD8" s="319"/>
      <c r="AE8" s="269">
        <v>13065</v>
      </c>
      <c r="AF8" s="310"/>
      <c r="AG8" s="303"/>
      <c r="AH8" s="284" t="str">
        <f>IF(TRIM(AG8)="", "", IF(VLOOKUP(AG8,'Footnotes list'!$D$9:$E$107,2,FALSE)=0,"",VLOOKUP(AG8,'Footnotes list'!$D$9:$E$107,2,FALSE) ) )</f>
        <v/>
      </c>
      <c r="AI8" s="272">
        <v>0</v>
      </c>
      <c r="AJ8" s="310"/>
      <c r="AK8" s="303"/>
      <c r="AL8" s="364" t="str">
        <f>IF(TRIM(AK8)="", "", IF(VLOOKUP(AK8,'Footnotes list'!$D$9:$E$107,2,FALSE)=0,"",VLOOKUP(AK8,'Footnotes list'!$D$9:$E$107,2,FALSE) ) )</f>
        <v/>
      </c>
    </row>
    <row r="9" spans="1:43" ht="21.95" customHeight="1" x14ac:dyDescent="0.2">
      <c r="A9" s="31"/>
      <c r="B9" s="32"/>
      <c r="C9" s="31" t="s">
        <v>174</v>
      </c>
      <c r="D9" s="32" t="s">
        <v>177</v>
      </c>
      <c r="E9" s="32"/>
      <c r="F9" s="126" t="s">
        <v>110</v>
      </c>
      <c r="G9" s="270">
        <v>22546</v>
      </c>
      <c r="H9" s="311"/>
      <c r="I9" s="303"/>
      <c r="J9" s="285" t="str">
        <f>IF(TRIM(I9)="", "", IF(VLOOKUP(I9,'Footnotes list'!$D$9:$E$107,2,FALSE)=0,"",VLOOKUP(I9,'Footnotes list'!$D$9:$E$107,2,FALSE) ) )</f>
        <v/>
      </c>
      <c r="K9" s="270">
        <v>0</v>
      </c>
      <c r="L9" s="311"/>
      <c r="M9" s="303"/>
      <c r="N9" s="285" t="str">
        <f>IF(TRIM(M9)="", "", IF(VLOOKUP(M9,'Footnotes list'!$D$9:$E$107,2,FALSE)=0,"",VLOOKUP(M9,'Footnotes list'!$D$9:$E$107,2,FALSE) ) )</f>
        <v/>
      </c>
      <c r="O9" s="270">
        <v>2487</v>
      </c>
      <c r="P9" s="311"/>
      <c r="Q9" s="303"/>
      <c r="R9" s="285" t="str">
        <f>IF(TRIM(Q9)="", "", IF(VLOOKUP(Q9,'Footnotes list'!$D$9:$E$107,2,FALSE)=0,"",VLOOKUP(Q9,'Footnotes list'!$D$9:$E$107,2,FALSE) ) )</f>
        <v/>
      </c>
      <c r="S9" s="270">
        <v>0</v>
      </c>
      <c r="T9" s="311"/>
      <c r="U9" s="303"/>
      <c r="V9" s="285" t="str">
        <f>IF(TRIM(U9)="", "", IF(VLOOKUP(U9,'Footnotes list'!$D$9:$E$107,2,FALSE)=0,"",VLOOKUP(U9,'Footnotes list'!$D$9:$E$107,2,FALSE) ) )</f>
        <v/>
      </c>
      <c r="W9" s="273">
        <v>2487</v>
      </c>
      <c r="X9" s="311"/>
      <c r="Y9" s="303"/>
      <c r="Z9" s="285" t="str">
        <f>IF(TRIM(Y9)="", "", IF(VLOOKUP(Y9,'Footnotes list'!$D$9:$E$107,2,FALSE)=0,"",VLOOKUP(Y9,'Footnotes list'!$D$9:$E$107,2,FALSE) ) )</f>
        <v/>
      </c>
      <c r="AA9" s="320">
        <v>4617</v>
      </c>
      <c r="AB9" s="311"/>
      <c r="AC9" s="301"/>
      <c r="AD9" s="285" t="str">
        <f>IF(TRIM(AC9)="", "", IF(VLOOKUP(AC9,'Footnotes list'!$D$9:$E$107,2,FALSE)=0,"",VLOOKUP(AC9,'Footnotes list'!$D$9:$E$107,2,FALSE) ) )</f>
        <v/>
      </c>
      <c r="AE9" s="270">
        <v>15406</v>
      </c>
      <c r="AF9" s="311"/>
      <c r="AG9" s="303"/>
      <c r="AH9" s="285" t="str">
        <f>IF(TRIM(AG9)="", "", IF(VLOOKUP(AG9,'Footnotes list'!$D$9:$E$107,2,FALSE)=0,"",VLOOKUP(AG9,'Footnotes list'!$D$9:$E$107,2,FALSE) ) )</f>
        <v/>
      </c>
      <c r="AI9" s="274">
        <v>0</v>
      </c>
      <c r="AJ9" s="311"/>
      <c r="AK9" s="303"/>
      <c r="AL9" s="365" t="str">
        <f>IF(TRIM(AK9)="", "", IF(VLOOKUP(AK9,'Footnotes list'!$D$9:$E$107,2,FALSE)=0,"",VLOOKUP(AK9,'Footnotes list'!$D$9:$E$107,2,FALSE) ) )</f>
        <v/>
      </c>
    </row>
    <row r="10" spans="1:43" ht="21.95" customHeight="1" x14ac:dyDescent="0.2">
      <c r="A10" s="31"/>
      <c r="B10" s="32"/>
      <c r="C10" s="31" t="s">
        <v>174</v>
      </c>
      <c r="D10" s="32" t="s">
        <v>178</v>
      </c>
      <c r="E10" s="32"/>
      <c r="F10" s="428" t="s">
        <v>509</v>
      </c>
      <c r="G10" s="500">
        <f>IF(TRIM(CONCATENATE(G11,G12))="","",SUM(G11,G12))</f>
        <v>4243</v>
      </c>
      <c r="H10" s="311"/>
      <c r="I10" s="303"/>
      <c r="J10" s="285" t="str">
        <f>IF(TRIM(I10)="", "", IF(VLOOKUP(I10,'Footnotes list'!$D$9:$E$107,2,FALSE)=0,"",VLOOKUP(I10,'Footnotes list'!$D$9:$E$107,2,FALSE) ) )</f>
        <v/>
      </c>
      <c r="K10" s="500">
        <f>IF(TRIM(CONCATENATE(K11,K12))="","",SUM(K11,K12))</f>
        <v>0</v>
      </c>
      <c r="L10" s="311"/>
      <c r="M10" s="303"/>
      <c r="N10" s="285" t="str">
        <f>IF(TRIM(M10)="", "", IF(VLOOKUP(M10,'Footnotes list'!$D$9:$E$107,2,FALSE)=0,"",VLOOKUP(M10,'Footnotes list'!$D$9:$E$107,2,FALSE) ) )</f>
        <v/>
      </c>
      <c r="O10" s="500">
        <f>IF(TRIM(CONCATENATE(O11,O12))="","",SUM(O11,O12))</f>
        <v>2998</v>
      </c>
      <c r="P10" s="311"/>
      <c r="Q10" s="303"/>
      <c r="R10" s="285" t="str">
        <f>IF(TRIM(Q10)="", "", IF(VLOOKUP(Q10,'Footnotes list'!$D$9:$E$107,2,FALSE)=0,"",VLOOKUP(Q10,'Footnotes list'!$D$9:$E$107,2,FALSE) ) )</f>
        <v/>
      </c>
      <c r="S10" s="500">
        <f>IF(TRIM(CONCATENATE(S11,S12))="","",SUM(S11,S12))</f>
        <v>0</v>
      </c>
      <c r="T10" s="311"/>
      <c r="U10" s="303"/>
      <c r="V10" s="285" t="str">
        <f>IF(TRIM(U10)="", "", IF(VLOOKUP(U10,'Footnotes list'!$D$9:$E$107,2,FALSE)=0,"",VLOOKUP(U10,'Footnotes list'!$D$9:$E$107,2,FALSE) ) )</f>
        <v/>
      </c>
      <c r="W10" s="500">
        <f>IF(TRIM(CONCATENATE(W11,W12))="","",SUM(W11,W12))</f>
        <v>2998</v>
      </c>
      <c r="X10" s="311"/>
      <c r="Y10" s="303"/>
      <c r="Z10" s="285" t="str">
        <f>IF(TRIM(Y10)="", "", IF(VLOOKUP(Y10,'Footnotes list'!$D$9:$E$107,2,FALSE)=0,"",VLOOKUP(Y10,'Footnotes list'!$D$9:$E$107,2,FALSE) ) )</f>
        <v/>
      </c>
      <c r="AA10" s="339"/>
      <c r="AB10" s="314"/>
      <c r="AC10" s="315"/>
      <c r="AD10" s="319"/>
      <c r="AE10" s="500">
        <f>IF(TRIM(CONCATENATE(AE11,AE12))="","",SUM(AE11,AE12))</f>
        <v>0</v>
      </c>
      <c r="AF10" s="311"/>
      <c r="AG10" s="303"/>
      <c r="AH10" s="285" t="str">
        <f>IF(TRIM(AG10)="", "", IF(VLOOKUP(AG10,'Footnotes list'!$D$9:$E$107,2,FALSE)=0,"",VLOOKUP(AG10,'Footnotes list'!$D$9:$E$107,2,FALSE) ) )</f>
        <v/>
      </c>
      <c r="AI10" s="500">
        <f>IF(TRIM(CONCATENATE(AI11,AI12))="","",SUM(AI11,AI12))</f>
        <v>0</v>
      </c>
      <c r="AJ10" s="311"/>
      <c r="AK10" s="303"/>
      <c r="AL10" s="365" t="str">
        <f>IF(TRIM(AK10)="", "", IF(VLOOKUP(AK10,'Footnotes list'!$D$9:$E$107,2,FALSE)=0,"",VLOOKUP(AK10,'Footnotes list'!$D$9:$E$107,2,FALSE) ) )</f>
        <v/>
      </c>
    </row>
    <row r="11" spans="1:43" ht="21.95" customHeight="1" x14ac:dyDescent="0.2">
      <c r="A11" s="31"/>
      <c r="B11" s="32"/>
      <c r="C11" s="31" t="s">
        <v>174</v>
      </c>
      <c r="D11" s="32" t="s">
        <v>179</v>
      </c>
      <c r="E11" s="32"/>
      <c r="F11" s="429" t="s">
        <v>155</v>
      </c>
      <c r="G11" s="270">
        <v>2644</v>
      </c>
      <c r="H11" s="311"/>
      <c r="I11" s="303"/>
      <c r="J11" s="285" t="str">
        <f>IF(TRIM(I11)="", "", IF(VLOOKUP(I11,'Footnotes list'!$D$9:$E$107,2,FALSE)=0,"",VLOOKUP(I11,'Footnotes list'!$D$9:$E$107,2,FALSE) ) )</f>
        <v/>
      </c>
      <c r="K11" s="270">
        <v>0</v>
      </c>
      <c r="L11" s="311"/>
      <c r="M11" s="303"/>
      <c r="N11" s="285" t="str">
        <f>IF(TRIM(M11)="", "", IF(VLOOKUP(M11,'Footnotes list'!$D$9:$E$107,2,FALSE)=0,"",VLOOKUP(M11,'Footnotes list'!$D$9:$E$107,2,FALSE) ) )</f>
        <v/>
      </c>
      <c r="O11" s="270">
        <v>2056</v>
      </c>
      <c r="P11" s="311"/>
      <c r="Q11" s="303">
        <v>5</v>
      </c>
      <c r="R11" s="285" t="str">
        <f>IF(TRIM(Q11)="", "", IF(VLOOKUP(Q11,'Footnotes list'!$D$9:$E$107,2,FALSE)=0,"",VLOOKUP(Q11,'Footnotes list'!$D$9:$E$107,2,FALSE) ) )</f>
        <v xml:space="preserve">It is not possible to distinguish ferrous metals and aluminiums for metals that are collected outside the EPR scheme. Hence the ferrous metal category also contain a certain amount of aluminum metals </v>
      </c>
      <c r="S11" s="270">
        <v>0</v>
      </c>
      <c r="T11" s="311"/>
      <c r="U11" s="303"/>
      <c r="V11" s="285" t="str">
        <f>IF(TRIM(U11)="", "", IF(VLOOKUP(U11,'Footnotes list'!$D$9:$E$107,2,FALSE)=0,"",VLOOKUP(U11,'Footnotes list'!$D$9:$E$107,2,FALSE) ) )</f>
        <v/>
      </c>
      <c r="W11" s="273">
        <v>2056</v>
      </c>
      <c r="X11" s="311"/>
      <c r="Y11" s="303"/>
      <c r="Z11" s="285" t="str">
        <f>IF(TRIM(Y11)="", "", IF(VLOOKUP(Y11,'Footnotes list'!$D$9:$E$107,2,FALSE)=0,"",VLOOKUP(Y11,'Footnotes list'!$D$9:$E$107,2,FALSE) ) )</f>
        <v/>
      </c>
      <c r="AA11" s="321"/>
      <c r="AB11" s="314"/>
      <c r="AC11" s="315"/>
      <c r="AD11" s="319"/>
      <c r="AE11" s="275"/>
      <c r="AF11" s="326"/>
      <c r="AG11" s="315"/>
      <c r="AH11" s="319"/>
      <c r="AI11" s="274">
        <v>0</v>
      </c>
      <c r="AJ11" s="311"/>
      <c r="AK11" s="303"/>
      <c r="AL11" s="365" t="str">
        <f>IF(TRIM(AK11)="", "", IF(VLOOKUP(AK11,'Footnotes list'!$D$9:$E$107,2,FALSE)=0,"",VLOOKUP(AK11,'Footnotes list'!$D$9:$E$107,2,FALSE) ) )</f>
        <v/>
      </c>
    </row>
    <row r="12" spans="1:43" ht="21.95" customHeight="1" x14ac:dyDescent="0.2">
      <c r="A12" s="31"/>
      <c r="B12" s="32"/>
      <c r="C12" s="31" t="s">
        <v>174</v>
      </c>
      <c r="D12" s="32" t="s">
        <v>180</v>
      </c>
      <c r="E12" s="32"/>
      <c r="F12" s="429" t="s">
        <v>156</v>
      </c>
      <c r="G12" s="270">
        <v>1599</v>
      </c>
      <c r="H12" s="311"/>
      <c r="I12" s="303"/>
      <c r="J12" s="285" t="str">
        <f>IF(TRIM(I12)="", "", IF(VLOOKUP(I12,'Footnotes list'!$D$9:$E$107,2,FALSE)=0,"",VLOOKUP(I12,'Footnotes list'!$D$9:$E$107,2,FALSE) ) )</f>
        <v/>
      </c>
      <c r="K12" s="270">
        <v>0</v>
      </c>
      <c r="L12" s="311"/>
      <c r="M12" s="303"/>
      <c r="N12" s="285" t="str">
        <f>IF(TRIM(M12)="", "", IF(VLOOKUP(M12,'Footnotes list'!$D$9:$E$107,2,FALSE)=0,"",VLOOKUP(M12,'Footnotes list'!$D$9:$E$107,2,FALSE) ) )</f>
        <v/>
      </c>
      <c r="O12" s="270">
        <v>942</v>
      </c>
      <c r="P12" s="311"/>
      <c r="Q12" s="303"/>
      <c r="R12" s="285" t="str">
        <f>IF(TRIM(Q12)="", "", IF(VLOOKUP(Q12,'Footnotes list'!$D$9:$E$107,2,FALSE)=0,"",VLOOKUP(Q12,'Footnotes list'!$D$9:$E$107,2,FALSE) ) )</f>
        <v/>
      </c>
      <c r="S12" s="270">
        <v>0</v>
      </c>
      <c r="T12" s="311"/>
      <c r="U12" s="303"/>
      <c r="V12" s="285" t="str">
        <f>IF(TRIM(U12)="", "", IF(VLOOKUP(U12,'Footnotes list'!$D$9:$E$107,2,FALSE)=0,"",VLOOKUP(U12,'Footnotes list'!$D$9:$E$107,2,FALSE) ) )</f>
        <v/>
      </c>
      <c r="W12" s="273">
        <v>942</v>
      </c>
      <c r="X12" s="311"/>
      <c r="Y12" s="303"/>
      <c r="Z12" s="285" t="str">
        <f>IF(TRIM(Y12)="", "", IF(VLOOKUP(Y12,'Footnotes list'!$D$9:$E$107,2,FALSE)=0,"",VLOOKUP(Y12,'Footnotes list'!$D$9:$E$107,2,FALSE) ) )</f>
        <v/>
      </c>
      <c r="AA12" s="321"/>
      <c r="AB12" s="314"/>
      <c r="AC12" s="315"/>
      <c r="AD12" s="319"/>
      <c r="AE12" s="270">
        <v>0</v>
      </c>
      <c r="AF12" s="311"/>
      <c r="AG12" s="303"/>
      <c r="AH12" s="285" t="str">
        <f>IF(TRIM(AG12)="", "", IF(VLOOKUP(AG12,'Footnotes list'!$D$9:$E$107,2,FALSE)=0,"",VLOOKUP(AG12,'Footnotes list'!$D$9:$E$107,2,FALSE) ) )</f>
        <v/>
      </c>
      <c r="AI12" s="274">
        <v>0</v>
      </c>
      <c r="AJ12" s="311"/>
      <c r="AK12" s="303"/>
      <c r="AL12" s="365" t="str">
        <f>IF(TRIM(AK12)="", "", IF(VLOOKUP(AK12,'Footnotes list'!$D$9:$E$107,2,FALSE)=0,"",VLOOKUP(AK12,'Footnotes list'!$D$9:$E$107,2,FALSE) ) )</f>
        <v/>
      </c>
    </row>
    <row r="13" spans="1:43" ht="21.95" customHeight="1" x14ac:dyDescent="0.2">
      <c r="A13" s="31"/>
      <c r="B13" s="33"/>
      <c r="C13" s="31" t="s">
        <v>174</v>
      </c>
      <c r="D13" s="33" t="s">
        <v>203</v>
      </c>
      <c r="E13" s="33"/>
      <c r="F13" s="428" t="s">
        <v>510</v>
      </c>
      <c r="G13" s="276"/>
      <c r="H13" s="314"/>
      <c r="I13" s="315"/>
      <c r="J13" s="286"/>
      <c r="K13" s="277"/>
      <c r="L13" s="316"/>
      <c r="M13" s="303"/>
      <c r="N13" s="285" t="str">
        <f>IF(TRIM(M13)="", "", IF(VLOOKUP(M13,'Footnotes list'!$D$9:$E$107,2,FALSE)=0,"",VLOOKUP(M13,'Footnotes list'!$D$9:$E$107,2,FALSE) ) )</f>
        <v/>
      </c>
      <c r="O13" s="277">
        <v>752</v>
      </c>
      <c r="P13" s="316" t="s">
        <v>163</v>
      </c>
      <c r="Q13" s="303"/>
      <c r="R13" s="285" t="str">
        <f>IF(TRIM(Q13)="", "", IF(VLOOKUP(Q13,'Footnotes list'!$D$9:$E$107,2,FALSE)=0,"",VLOOKUP(Q13,'Footnotes list'!$D$9:$E$107,2,FALSE) ) )</f>
        <v/>
      </c>
      <c r="S13" s="277">
        <v>0</v>
      </c>
      <c r="T13" s="316"/>
      <c r="U13" s="303"/>
      <c r="V13" s="285" t="str">
        <f>IF(TRIM(U13)="", "", IF(VLOOKUP(U13,'Footnotes list'!$D$9:$E$107,2,FALSE)=0,"",VLOOKUP(U13,'Footnotes list'!$D$9:$E$107,2,FALSE) ) )</f>
        <v/>
      </c>
      <c r="W13" s="470">
        <v>752</v>
      </c>
      <c r="X13" s="316" t="s">
        <v>163</v>
      </c>
      <c r="Y13" s="303"/>
      <c r="Z13" s="285" t="str">
        <f>IF(TRIM(Y13)="", "", IF(VLOOKUP(Y13,'Footnotes list'!$D$9:$E$107,2,FALSE)=0,"",VLOOKUP(Y13,'Footnotes list'!$D$9:$E$107,2,FALSE) ) )</f>
        <v/>
      </c>
      <c r="AA13" s="321"/>
      <c r="AB13" s="314"/>
      <c r="AC13" s="315"/>
      <c r="AD13" s="319"/>
      <c r="AE13" s="275"/>
      <c r="AF13" s="326"/>
      <c r="AG13" s="315"/>
      <c r="AH13" s="319"/>
      <c r="AI13" s="278"/>
      <c r="AJ13" s="327"/>
      <c r="AK13" s="315"/>
      <c r="AL13" s="328"/>
    </row>
    <row r="14" spans="1:43" ht="21.95" customHeight="1" x14ac:dyDescent="0.2">
      <c r="A14" s="31"/>
      <c r="B14" s="33"/>
      <c r="C14" s="31" t="s">
        <v>174</v>
      </c>
      <c r="D14" s="33" t="s">
        <v>204</v>
      </c>
      <c r="E14" s="33"/>
      <c r="F14" s="428" t="s">
        <v>511</v>
      </c>
      <c r="G14" s="276"/>
      <c r="H14" s="314"/>
      <c r="I14" s="315"/>
      <c r="J14" s="286"/>
      <c r="K14" s="277"/>
      <c r="L14" s="311"/>
      <c r="M14" s="303"/>
      <c r="N14" s="285" t="str">
        <f>IF(TRIM(M14)="", "", IF(VLOOKUP(M14,'Footnotes list'!$D$9:$E$107,2,FALSE)=0,"",VLOOKUP(M14,'Footnotes list'!$D$9:$E$107,2,FALSE) ) )</f>
        <v/>
      </c>
      <c r="O14" s="277">
        <v>398</v>
      </c>
      <c r="P14" s="311" t="s">
        <v>163</v>
      </c>
      <c r="Q14" s="303"/>
      <c r="R14" s="285" t="str">
        <f>IF(TRIM(Q14)="", "", IF(VLOOKUP(Q14,'Footnotes list'!$D$9:$E$107,2,FALSE)=0,"",VLOOKUP(Q14,'Footnotes list'!$D$9:$E$107,2,FALSE) ) )</f>
        <v/>
      </c>
      <c r="S14" s="277">
        <v>0</v>
      </c>
      <c r="T14" s="311"/>
      <c r="U14" s="303"/>
      <c r="V14" s="285" t="str">
        <f>IF(TRIM(U14)="", "", IF(VLOOKUP(U14,'Footnotes list'!$D$9:$E$107,2,FALSE)=0,"",VLOOKUP(U14,'Footnotes list'!$D$9:$E$107,2,FALSE) ) )</f>
        <v/>
      </c>
      <c r="W14" s="279">
        <v>398</v>
      </c>
      <c r="X14" s="311" t="s">
        <v>163</v>
      </c>
      <c r="Y14" s="303"/>
      <c r="Z14" s="285" t="str">
        <f>IF(TRIM(Y14)="", "", IF(VLOOKUP(Y14,'Footnotes list'!$D$9:$E$107,2,FALSE)=0,"",VLOOKUP(Y14,'Footnotes list'!$D$9:$E$107,2,FALSE) ) )</f>
        <v/>
      </c>
      <c r="AA14" s="321"/>
      <c r="AB14" s="314"/>
      <c r="AC14" s="315"/>
      <c r="AD14" s="319"/>
      <c r="AE14" s="275"/>
      <c r="AF14" s="326"/>
      <c r="AG14" s="315"/>
      <c r="AH14" s="319"/>
      <c r="AI14" s="278"/>
      <c r="AJ14" s="327"/>
      <c r="AK14" s="315"/>
      <c r="AL14" s="328"/>
    </row>
    <row r="15" spans="1:43" ht="21.95" customHeight="1" x14ac:dyDescent="0.2">
      <c r="A15" s="31"/>
      <c r="B15" s="32"/>
      <c r="C15" s="31" t="s">
        <v>174</v>
      </c>
      <c r="D15" s="32" t="s">
        <v>181</v>
      </c>
      <c r="E15" s="32"/>
      <c r="F15" s="429" t="s">
        <v>113</v>
      </c>
      <c r="G15" s="270">
        <v>29320</v>
      </c>
      <c r="H15" s="311"/>
      <c r="I15" s="303"/>
      <c r="J15" s="285" t="str">
        <f>IF(TRIM(I15)="", "", IF(VLOOKUP(I15,'Footnotes list'!$D$9:$E$107,2,FALSE)=0,"",VLOOKUP(I15,'Footnotes list'!$D$9:$E$107,2,FALSE) ) )</f>
        <v/>
      </c>
      <c r="K15" s="280">
        <v>0</v>
      </c>
      <c r="L15" s="311"/>
      <c r="M15" s="303"/>
      <c r="N15" s="285" t="str">
        <f>IF(TRIM(M15)="", "", IF(VLOOKUP(M15,'Footnotes list'!$D$9:$E$107,2,FALSE)=0,"",VLOOKUP(M15,'Footnotes list'!$D$9:$E$107,2,FALSE) ) )</f>
        <v/>
      </c>
      <c r="O15" s="270">
        <v>26819</v>
      </c>
      <c r="P15" s="311"/>
      <c r="Q15" s="303"/>
      <c r="R15" s="285" t="str">
        <f>IF(TRIM(Q15)="", "", IF(VLOOKUP(Q15,'Footnotes list'!$D$9:$E$107,2,FALSE)=0,"",VLOOKUP(Q15,'Footnotes list'!$D$9:$E$107,2,FALSE) ) )</f>
        <v/>
      </c>
      <c r="S15" s="270">
        <v>0</v>
      </c>
      <c r="T15" s="311"/>
      <c r="U15" s="303"/>
      <c r="V15" s="285" t="str">
        <f>IF(TRIM(U15)="", "", IF(VLOOKUP(U15,'Footnotes list'!$D$9:$E$107,2,FALSE)=0,"",VLOOKUP(U15,'Footnotes list'!$D$9:$E$107,2,FALSE) ) )</f>
        <v/>
      </c>
      <c r="W15" s="273">
        <v>26819</v>
      </c>
      <c r="X15" s="311"/>
      <c r="Y15" s="303"/>
      <c r="Z15" s="285" t="str">
        <f>IF(TRIM(Y15)="", "", IF(VLOOKUP(Y15,'Footnotes list'!$D$9:$E$107,2,FALSE)=0,"",VLOOKUP(Y15,'Footnotes list'!$D$9:$E$107,2,FALSE) ) )</f>
        <v/>
      </c>
      <c r="AA15" s="321"/>
      <c r="AB15" s="314"/>
      <c r="AC15" s="315"/>
      <c r="AD15" s="319"/>
      <c r="AE15" s="275"/>
      <c r="AF15" s="326"/>
      <c r="AG15" s="315"/>
      <c r="AH15" s="319"/>
      <c r="AI15" s="274">
        <v>2311</v>
      </c>
      <c r="AJ15" s="311"/>
      <c r="AK15" s="303"/>
      <c r="AL15" s="365" t="str">
        <f>IF(TRIM(AK15)="", "", IF(VLOOKUP(AK15,'Footnotes list'!$D$9:$E$107,2,FALSE)=0,"",VLOOKUP(AK15,'Footnotes list'!$D$9:$E$107,2,FALSE) ) )</f>
        <v/>
      </c>
    </row>
    <row r="16" spans="1:43" ht="21.95" customHeight="1" x14ac:dyDescent="0.2">
      <c r="A16" s="31"/>
      <c r="B16" s="32"/>
      <c r="C16" s="31" t="s">
        <v>174</v>
      </c>
      <c r="D16" s="32" t="s">
        <v>182</v>
      </c>
      <c r="E16" s="32"/>
      <c r="F16" s="429" t="s">
        <v>114</v>
      </c>
      <c r="G16" s="270">
        <v>57506</v>
      </c>
      <c r="H16" s="311"/>
      <c r="I16" s="303"/>
      <c r="J16" s="285" t="str">
        <f>IF(TRIM(I16)="", "", IF(VLOOKUP(I16,'Footnotes list'!$D$9:$E$107,2,FALSE)=0,"",VLOOKUP(I16,'Footnotes list'!$D$9:$E$107,2,FALSE) ) )</f>
        <v/>
      </c>
      <c r="K16" s="270">
        <v>0</v>
      </c>
      <c r="L16" s="311"/>
      <c r="M16" s="303"/>
      <c r="N16" s="285" t="str">
        <f>IF(TRIM(M16)="", "", IF(VLOOKUP(M16,'Footnotes list'!$D$9:$E$107,2,FALSE)=0,"",VLOOKUP(M16,'Footnotes list'!$D$9:$E$107,2,FALSE) ) )</f>
        <v/>
      </c>
      <c r="O16" s="270">
        <v>43843</v>
      </c>
      <c r="P16" s="311"/>
      <c r="Q16" s="303"/>
      <c r="R16" s="285" t="str">
        <f>IF(TRIM(Q16)="", "", IF(VLOOKUP(Q16,'Footnotes list'!$D$9:$E$107,2,FALSE)=0,"",VLOOKUP(Q16,'Footnotes list'!$D$9:$E$107,2,FALSE) ) )</f>
        <v/>
      </c>
      <c r="S16" s="270">
        <v>0</v>
      </c>
      <c r="T16" s="311"/>
      <c r="U16" s="303"/>
      <c r="V16" s="285" t="str">
        <f>IF(TRIM(U16)="", "", IF(VLOOKUP(U16,'Footnotes list'!$D$9:$E$107,2,FALSE)=0,"",VLOOKUP(U16,'Footnotes list'!$D$9:$E$107,2,FALSE) ) )</f>
        <v/>
      </c>
      <c r="W16" s="270">
        <v>43843</v>
      </c>
      <c r="X16" s="311"/>
      <c r="Y16" s="303"/>
      <c r="Z16" s="285" t="str">
        <f>IF(TRIM(Y16)="", "", IF(VLOOKUP(Y16,'Footnotes list'!$D$9:$E$107,2,FALSE)=0,"",VLOOKUP(Y16,'Footnotes list'!$D$9:$E$107,2,FALSE) ) )</f>
        <v/>
      </c>
      <c r="AA16" s="321"/>
      <c r="AB16" s="314"/>
      <c r="AC16" s="315"/>
      <c r="AD16" s="319"/>
      <c r="AE16" s="274">
        <v>13139</v>
      </c>
      <c r="AF16" s="311"/>
      <c r="AG16" s="303"/>
      <c r="AH16" s="285" t="str">
        <f>IF(TRIM(AG16)="", "", IF(VLOOKUP(AG16,'Footnotes list'!$D$9:$E$107,2,FALSE)=0,"",VLOOKUP(AG16,'Footnotes list'!$D$9:$E$107,2,FALSE) ) )</f>
        <v/>
      </c>
      <c r="AI16" s="274">
        <v>0</v>
      </c>
      <c r="AJ16" s="311"/>
      <c r="AK16" s="303"/>
      <c r="AL16" s="365" t="str">
        <f>IF(TRIM(AK16)="", "", IF(VLOOKUP(AK16,'Footnotes list'!$D$9:$E$107,2,FALSE)=0,"",VLOOKUP(AK16,'Footnotes list'!$D$9:$E$107,2,FALSE) ) )</f>
        <v/>
      </c>
    </row>
    <row r="17" spans="1:38" ht="21.95" customHeight="1" thickBot="1" x14ac:dyDescent="0.25">
      <c r="A17" s="31"/>
      <c r="B17" s="32"/>
      <c r="C17" s="31" t="s">
        <v>174</v>
      </c>
      <c r="D17" s="32" t="s">
        <v>183</v>
      </c>
      <c r="E17" s="32"/>
      <c r="F17" s="430" t="s">
        <v>115</v>
      </c>
      <c r="G17" s="281">
        <v>5.37</v>
      </c>
      <c r="H17" s="312"/>
      <c r="I17" s="305">
        <v>3</v>
      </c>
      <c r="J17" s="287" t="str">
        <f>IF(TRIM(I17)="", "", IF(VLOOKUP(I17,'Footnotes list'!$D$9:$E$107,2,FALSE)=0,"",VLOOKUP(I17,'Footnotes list'!$D$9:$E$107,2,FALSE) ) )</f>
        <v>Mainly textile packaging found during residual waste analysis</v>
      </c>
      <c r="K17" s="281">
        <v>0</v>
      </c>
      <c r="L17" s="312"/>
      <c r="M17" s="305"/>
      <c r="N17" s="287" t="str">
        <f>IF(TRIM(M17)="", "", IF(VLOOKUP(M17,'Footnotes list'!$D$9:$E$107,2,FALSE)=0,"",VLOOKUP(M17,'Footnotes list'!$D$9:$E$107,2,FALSE) ) )</f>
        <v/>
      </c>
      <c r="O17" s="281">
        <v>0</v>
      </c>
      <c r="P17" s="312"/>
      <c r="Q17" s="305"/>
      <c r="R17" s="287" t="str">
        <f>IF(TRIM(Q17)="", "", IF(VLOOKUP(Q17,'Footnotes list'!$D$9:$E$107,2,FALSE)=0,"",VLOOKUP(Q17,'Footnotes list'!$D$9:$E$107,2,FALSE) ) )</f>
        <v/>
      </c>
      <c r="S17" s="281">
        <v>0</v>
      </c>
      <c r="T17" s="312"/>
      <c r="U17" s="305"/>
      <c r="V17" s="287" t="str">
        <f>IF(TRIM(U17)="", "", IF(VLOOKUP(U17,'Footnotes list'!$D$9:$E$107,2,FALSE)=0,"",VLOOKUP(U17,'Footnotes list'!$D$9:$E$107,2,FALSE) ) )</f>
        <v/>
      </c>
      <c r="W17" s="282">
        <v>0</v>
      </c>
      <c r="X17" s="312"/>
      <c r="Y17" s="305"/>
      <c r="Z17" s="287" t="str">
        <f>IF(TRIM(Y17)="", "", IF(VLOOKUP(Y17,'Footnotes list'!$D$9:$E$107,2,FALSE)=0,"",VLOOKUP(Y17,'Footnotes list'!$D$9:$E$107,2,FALSE) ) )</f>
        <v/>
      </c>
      <c r="AA17" s="322"/>
      <c r="AB17" s="323"/>
      <c r="AC17" s="324"/>
      <c r="AD17" s="325"/>
      <c r="AE17" s="283">
        <v>5.37</v>
      </c>
      <c r="AF17" s="312"/>
      <c r="AG17" s="305"/>
      <c r="AH17" s="287" t="str">
        <f>IF(TRIM(AG17)="", "", IF(VLOOKUP(AG17,'Footnotes list'!$D$9:$E$107,2,FALSE)=0,"",VLOOKUP(AG17,'Footnotes list'!$D$9:$E$107,2,FALSE) ) )</f>
        <v/>
      </c>
      <c r="AI17" s="283">
        <v>0</v>
      </c>
      <c r="AJ17" s="312"/>
      <c r="AK17" s="305"/>
      <c r="AL17" s="366" t="str">
        <f>IF(TRIM(AK17)="", "", IF(VLOOKUP(AK17,'Footnotes list'!$D$9:$E$107,2,FALSE)=0,"",VLOOKUP(AK17,'Footnotes list'!$D$9:$E$107,2,FALSE) ) )</f>
        <v/>
      </c>
    </row>
    <row r="18" spans="1:38" ht="21.95" customHeight="1" thickTop="1" thickBot="1" x14ac:dyDescent="0.25">
      <c r="A18" s="31"/>
      <c r="B18" s="32"/>
      <c r="C18" s="31" t="s">
        <v>174</v>
      </c>
      <c r="D18" s="32" t="s">
        <v>184</v>
      </c>
      <c r="E18" s="32"/>
      <c r="F18" s="431" t="s">
        <v>121</v>
      </c>
      <c r="G18" s="399">
        <f>IF(TRIM(CONCATENATE(G8,G9,G10,G15,G16,G17))="","",SUM(G8,G9,G10,G15,G16,G17))</f>
        <v>136441.37</v>
      </c>
      <c r="H18" s="313"/>
      <c r="I18" s="367"/>
      <c r="J18" s="368" t="str">
        <f>IF(TRIM(I18)="", "", IF(VLOOKUP(I18,'Footnotes list'!$D$9:$E$107,2,FALSE)=0,"",VLOOKUP(I18,'Footnotes list'!$D$9:$E$107,2,FALSE) ) )</f>
        <v/>
      </c>
      <c r="K18" s="400">
        <f>IF(TRIM(CONCATENATE(K8,K9,K10,K15,K16,K17))="","",SUM(K8,K9,K10,K15,K16,K17))</f>
        <v>0</v>
      </c>
      <c r="L18" s="369"/>
      <c r="M18" s="367"/>
      <c r="N18" s="368" t="str">
        <f>IF(TRIM(M18)="", "", IF(VLOOKUP(M18,'Footnotes list'!$D$9:$E$107,2,FALSE)=0,"",VLOOKUP(M18,'Footnotes list'!$D$9:$E$107,2,FALSE) ) )</f>
        <v/>
      </c>
      <c r="O18" s="400">
        <f>IF(TRIM(CONCATENATE(O8,O9,O10,O15,O16,O17))="","",SUM(O8,O9,O10,O15,O16,O17))</f>
        <v>85220</v>
      </c>
      <c r="P18" s="369"/>
      <c r="Q18" s="367"/>
      <c r="R18" s="368" t="str">
        <f>IF(TRIM(Q18)="", "", IF(VLOOKUP(Q18,'Footnotes list'!$D$9:$E$107,2,FALSE)=0,"",VLOOKUP(Q18,'Footnotes list'!$D$9:$E$107,2,FALSE) ) )</f>
        <v/>
      </c>
      <c r="S18" s="400">
        <f>IF(TRIM(CONCATENATE(S8,S9,S10,S15,S16,S17))="","",SUM(S8,S9,S10,S15,S16,S17))</f>
        <v>0</v>
      </c>
      <c r="T18" s="369"/>
      <c r="U18" s="367"/>
      <c r="V18" s="368" t="str">
        <f>IF(TRIM(U18)="", "", IF(VLOOKUP(U18,'Footnotes list'!$D$9:$E$107,2,FALSE)=0,"",VLOOKUP(U18,'Footnotes list'!$D$9:$E$107,2,FALSE) ) )</f>
        <v/>
      </c>
      <c r="W18" s="400">
        <f>IF(TRIM(CONCATENATE(W8,W9,W10,W15,W16,W17))="","",SUM(W8,W9,W10,W15,W16,W17))</f>
        <v>85220</v>
      </c>
      <c r="X18" s="369"/>
      <c r="Y18" s="367"/>
      <c r="Z18" s="368" t="str">
        <f>IF(TRIM(Y18)="", "", IF(VLOOKUP(Y18,'Footnotes list'!$D$9:$E$107,2,FALSE)=0,"",VLOOKUP(Y18,'Footnotes list'!$D$9:$E$107,2,FALSE) ) )</f>
        <v/>
      </c>
      <c r="AA18" s="401">
        <f>IF(TRIM(AA9)="","",AA9)</f>
        <v>4617</v>
      </c>
      <c r="AB18" s="369"/>
      <c r="AC18" s="367"/>
      <c r="AD18" s="368" t="str">
        <f>IF(TRIM(AC18)="", "", IF(VLOOKUP(AC18,'Footnotes list'!$D$9:$E$107,2,FALSE)=0,"",VLOOKUP(AC18,'Footnotes list'!$D$9:$E$107,2,FALSE) ) )</f>
        <v/>
      </c>
      <c r="AE18" s="400">
        <f>IF(TRIM(CONCATENATE(AE8,AE9,AE10,AE15,AE16,AE17))="","",SUM(AE8,AE9,AE10,AE15,AE16,AE17))</f>
        <v>41615.370000000003</v>
      </c>
      <c r="AF18" s="369"/>
      <c r="AG18" s="367"/>
      <c r="AH18" s="368" t="str">
        <f>IF(TRIM(AG18)="", "", IF(VLOOKUP(AG18,'Footnotes list'!$D$9:$E$107,2,FALSE)=0,"",VLOOKUP(AG18,'Footnotes list'!$D$9:$E$107,2,FALSE) ) )</f>
        <v/>
      </c>
      <c r="AI18" s="400">
        <f>IF(TRIM(CONCATENATE(AI8,AI9,AI10,AI15,AI16,AI17))="","",SUM(AI8,AI9,AI10,AI15,AI16,AI17))</f>
        <v>2311</v>
      </c>
      <c r="AJ18" s="369"/>
      <c r="AK18" s="367"/>
      <c r="AL18" s="370" t="str">
        <f>IF(TRIM(AK18)="", "", IF(VLOOKUP(AK18,'Footnotes list'!$D$9:$E$107,2,FALSE)=0,"",VLOOKUP(AK18,'Footnotes list'!$D$9:$E$107,2,FALSE) ) )</f>
        <v/>
      </c>
    </row>
    <row r="19" spans="1:38" ht="6" customHeight="1" thickTop="1" x14ac:dyDescent="0.2">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row>
    <row r="20" spans="1:38" ht="13.5" x14ac:dyDescent="0.25">
      <c r="F20" s="482" t="s">
        <v>116</v>
      </c>
      <c r="G20" s="483"/>
      <c r="H20" s="483"/>
      <c r="I20" s="483"/>
      <c r="J20" s="483"/>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row>
    <row r="21" spans="1:38" ht="32.450000000000003" customHeight="1" x14ac:dyDescent="0.2">
      <c r="F21" s="549" t="s">
        <v>533</v>
      </c>
      <c r="G21" s="549"/>
      <c r="H21" s="549"/>
      <c r="I21" s="549"/>
      <c r="J21" s="549"/>
      <c r="K21" s="549"/>
      <c r="L21" s="549"/>
      <c r="M21" s="549"/>
      <c r="N21" s="549"/>
      <c r="O21" s="549"/>
      <c r="P21" s="549"/>
      <c r="Q21" s="549"/>
      <c r="R21" s="549"/>
      <c r="S21" s="549"/>
      <c r="T21" s="549"/>
      <c r="U21" s="549"/>
      <c r="V21" s="549"/>
      <c r="W21" s="549"/>
      <c r="X21" s="549"/>
      <c r="Y21" s="549"/>
      <c r="Z21" s="549"/>
      <c r="AA21" s="549"/>
      <c r="AB21" s="549"/>
      <c r="AC21" s="549"/>
      <c r="AD21" s="549"/>
      <c r="AE21" s="472"/>
      <c r="AF21" s="472"/>
      <c r="AG21" s="472"/>
      <c r="AH21" s="472"/>
      <c r="AI21" s="472"/>
      <c r="AJ21" s="472"/>
      <c r="AK21" s="472"/>
      <c r="AL21" s="28"/>
    </row>
    <row r="22" spans="1:38" ht="18.600000000000001" customHeight="1" x14ac:dyDescent="0.2">
      <c r="F22" s="483" t="s">
        <v>117</v>
      </c>
      <c r="G22" s="483"/>
      <c r="H22" s="483"/>
      <c r="I22" s="483"/>
      <c r="J22" s="483"/>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row>
    <row r="23" spans="1:38" ht="16.5" customHeight="1" x14ac:dyDescent="0.2">
      <c r="F23" s="550" t="s">
        <v>505</v>
      </c>
      <c r="G23" s="550"/>
      <c r="H23" s="550"/>
      <c r="I23" s="550"/>
      <c r="J23" s="550"/>
      <c r="K23" s="550"/>
      <c r="L23" s="550"/>
      <c r="M23" s="550"/>
      <c r="N23" s="550"/>
      <c r="O23" s="550"/>
      <c r="P23" s="550"/>
      <c r="Q23" s="550"/>
      <c r="R23" s="550"/>
      <c r="S23" s="550"/>
      <c r="T23" s="550"/>
      <c r="U23" s="550"/>
      <c r="V23" s="550"/>
      <c r="W23" s="550"/>
      <c r="X23" s="550"/>
      <c r="Y23" s="550"/>
      <c r="Z23" s="550"/>
      <c r="AA23" s="550"/>
      <c r="AB23" s="550"/>
      <c r="AC23" s="550"/>
      <c r="AD23" s="550"/>
      <c r="AE23" s="28"/>
      <c r="AF23" s="28"/>
      <c r="AG23" s="28"/>
      <c r="AH23" s="28"/>
      <c r="AI23" s="28"/>
      <c r="AJ23" s="28"/>
      <c r="AK23" s="28"/>
      <c r="AL23" s="28"/>
    </row>
    <row r="24" spans="1:38" ht="20.100000000000001" customHeight="1" x14ac:dyDescent="0.2">
      <c r="F24" s="551" t="s">
        <v>534</v>
      </c>
      <c r="G24" s="551"/>
      <c r="H24" s="551"/>
      <c r="I24" s="551"/>
      <c r="J24" s="551"/>
      <c r="K24" s="551"/>
      <c r="L24" s="551"/>
      <c r="M24" s="551"/>
      <c r="N24" s="551"/>
      <c r="O24" s="551"/>
      <c r="P24" s="551"/>
      <c r="Q24" s="551"/>
      <c r="R24" s="551"/>
      <c r="S24" s="551"/>
      <c r="T24" s="551"/>
      <c r="U24" s="551"/>
      <c r="V24" s="551"/>
      <c r="W24" s="551"/>
      <c r="X24" s="551"/>
      <c r="Y24" s="551"/>
      <c r="Z24" s="551"/>
      <c r="AA24" s="551"/>
      <c r="AB24" s="551"/>
      <c r="AC24" s="551"/>
      <c r="AD24" s="551"/>
      <c r="AE24" s="28"/>
      <c r="AF24" s="28"/>
      <c r="AG24" s="28"/>
      <c r="AH24" s="28"/>
      <c r="AI24" s="28"/>
      <c r="AJ24" s="28"/>
      <c r="AK24" s="28"/>
      <c r="AL24" s="28"/>
    </row>
    <row r="25" spans="1:38" ht="20.100000000000001" customHeight="1" x14ac:dyDescent="0.2">
      <c r="F25" s="557" t="s">
        <v>538</v>
      </c>
      <c r="G25" s="558"/>
      <c r="H25" s="558"/>
      <c r="I25" s="558"/>
      <c r="J25" s="558"/>
      <c r="K25" s="558"/>
      <c r="L25" s="558"/>
      <c r="M25" s="558"/>
      <c r="N25" s="558"/>
      <c r="O25" s="558"/>
      <c r="P25" s="558"/>
      <c r="Q25" s="558"/>
      <c r="R25" s="558"/>
      <c r="S25" s="558"/>
      <c r="T25" s="558"/>
      <c r="U25" s="558"/>
      <c r="V25" s="558"/>
      <c r="W25" s="558"/>
      <c r="X25" s="558"/>
      <c r="Y25" s="558"/>
      <c r="Z25" s="558"/>
      <c r="AA25" s="558"/>
      <c r="AB25" s="558"/>
      <c r="AC25" s="558"/>
      <c r="AD25" s="559"/>
      <c r="AE25" s="28"/>
      <c r="AF25" s="28"/>
      <c r="AG25" s="28"/>
      <c r="AH25" s="28"/>
      <c r="AI25" s="28"/>
      <c r="AJ25" s="28"/>
      <c r="AK25" s="28"/>
      <c r="AL25" s="28"/>
    </row>
    <row r="26" spans="1:38" ht="20.100000000000001" customHeight="1" x14ac:dyDescent="0.2">
      <c r="F26" s="552" t="s">
        <v>544</v>
      </c>
      <c r="G26" s="552"/>
      <c r="H26" s="552"/>
      <c r="I26" s="552"/>
      <c r="J26" s="552"/>
      <c r="K26" s="552"/>
      <c r="L26" s="552"/>
      <c r="M26" s="552"/>
      <c r="N26" s="552"/>
      <c r="O26" s="552"/>
      <c r="P26" s="552"/>
      <c r="Q26" s="552"/>
      <c r="R26" s="552"/>
      <c r="S26" s="552"/>
      <c r="T26" s="552"/>
      <c r="U26" s="552"/>
      <c r="V26" s="552"/>
      <c r="W26" s="552"/>
      <c r="X26" s="552"/>
      <c r="Y26" s="552"/>
      <c r="Z26" s="552"/>
      <c r="AA26" s="552"/>
      <c r="AB26" s="552"/>
      <c r="AC26" s="552"/>
      <c r="AD26" s="552"/>
      <c r="AE26" s="28"/>
      <c r="AF26" s="28"/>
      <c r="AG26" s="28"/>
      <c r="AH26" s="28"/>
      <c r="AI26" s="28"/>
      <c r="AJ26" s="28"/>
      <c r="AK26" s="28"/>
      <c r="AL26" s="28"/>
    </row>
    <row r="27" spans="1:38" ht="17.100000000000001" customHeight="1" x14ac:dyDescent="0.2">
      <c r="F27" s="554" t="s">
        <v>229</v>
      </c>
      <c r="G27" s="555"/>
      <c r="H27" s="555"/>
      <c r="I27" s="555"/>
      <c r="J27" s="555"/>
      <c r="K27" s="555"/>
      <c r="L27" s="555"/>
      <c r="M27" s="555"/>
      <c r="N27" s="555"/>
      <c r="O27" s="555"/>
      <c r="P27" s="555"/>
      <c r="Q27" s="555"/>
      <c r="R27" s="555"/>
      <c r="S27" s="555"/>
      <c r="T27" s="555"/>
      <c r="U27" s="555"/>
      <c r="V27" s="555"/>
      <c r="W27" s="555"/>
      <c r="X27" s="555"/>
      <c r="Y27" s="555"/>
      <c r="Z27" s="555"/>
      <c r="AA27" s="555"/>
      <c r="AB27" s="555"/>
      <c r="AC27" s="555"/>
      <c r="AD27" s="556"/>
      <c r="AE27" s="28"/>
      <c r="AF27" s="28"/>
      <c r="AG27" s="28"/>
      <c r="AH27" s="28"/>
      <c r="AI27" s="28"/>
      <c r="AJ27" s="28"/>
      <c r="AK27" s="28"/>
      <c r="AL27" s="28"/>
    </row>
    <row r="28" spans="1:38" ht="45.6" customHeight="1" x14ac:dyDescent="0.2">
      <c r="F28" s="553" t="s">
        <v>535</v>
      </c>
      <c r="G28" s="553"/>
      <c r="H28" s="553"/>
      <c r="I28" s="553"/>
      <c r="J28" s="553"/>
      <c r="K28" s="553"/>
      <c r="L28" s="553"/>
      <c r="M28" s="553"/>
      <c r="N28" s="553"/>
      <c r="O28" s="553"/>
      <c r="P28" s="553"/>
      <c r="Q28" s="553"/>
      <c r="R28" s="553"/>
      <c r="S28" s="553"/>
      <c r="T28" s="553"/>
      <c r="U28" s="553"/>
      <c r="V28" s="553"/>
      <c r="W28" s="553"/>
      <c r="X28" s="553"/>
      <c r="Y28" s="553"/>
      <c r="Z28" s="553"/>
      <c r="AA28" s="553"/>
      <c r="AB28" s="553"/>
      <c r="AC28" s="553"/>
      <c r="AD28" s="553"/>
      <c r="AE28" s="484"/>
      <c r="AF28" s="484"/>
      <c r="AG28" s="484"/>
      <c r="AH28" s="484"/>
      <c r="AI28" s="484"/>
      <c r="AJ28" s="484"/>
      <c r="AK28" s="484"/>
      <c r="AL28" s="28"/>
    </row>
    <row r="29" spans="1:38" s="28" customFormat="1" ht="6.75" customHeight="1" x14ac:dyDescent="0.2">
      <c r="A29" s="36"/>
      <c r="B29" s="480"/>
      <c r="C29" s="36"/>
      <c r="D29" s="480"/>
      <c r="E29" s="480"/>
      <c r="F29" s="472"/>
      <c r="G29" s="472"/>
      <c r="H29" s="472"/>
      <c r="I29" s="472"/>
      <c r="J29" s="472"/>
      <c r="K29" s="472"/>
      <c r="L29" s="472"/>
      <c r="M29" s="472"/>
      <c r="N29" s="472"/>
      <c r="O29" s="472"/>
      <c r="P29" s="472"/>
      <c r="Q29" s="472"/>
      <c r="R29" s="472"/>
      <c r="S29" s="472"/>
      <c r="T29" s="472"/>
      <c r="U29" s="472"/>
      <c r="V29" s="472"/>
      <c r="W29" s="472"/>
      <c r="X29" s="472"/>
      <c r="Y29" s="472"/>
      <c r="Z29" s="472"/>
      <c r="AA29" s="472"/>
      <c r="AB29" s="472"/>
      <c r="AC29" s="472"/>
      <c r="AD29" s="472"/>
      <c r="AE29" s="472"/>
      <c r="AF29" s="472"/>
      <c r="AG29" s="472"/>
      <c r="AH29" s="472"/>
      <c r="AI29" s="472"/>
      <c r="AJ29" s="472"/>
      <c r="AK29" s="472"/>
    </row>
    <row r="30" spans="1:38" s="28" customFormat="1" ht="14.45" customHeight="1" x14ac:dyDescent="0.2">
      <c r="A30" s="36"/>
      <c r="B30" s="480"/>
      <c r="C30" s="36"/>
      <c r="D30" s="480"/>
      <c r="E30" s="480"/>
      <c r="F30" s="546" t="s">
        <v>546</v>
      </c>
      <c r="G30" s="546"/>
      <c r="H30" s="546"/>
      <c r="I30" s="546"/>
      <c r="J30" s="546"/>
      <c r="K30" s="546"/>
      <c r="L30" s="546"/>
      <c r="M30" s="546"/>
      <c r="N30" s="546"/>
      <c r="O30" s="546"/>
      <c r="P30" s="546"/>
      <c r="Q30" s="546"/>
      <c r="R30" s="546"/>
      <c r="S30" s="546"/>
      <c r="T30" s="546"/>
      <c r="U30" s="546"/>
      <c r="V30" s="546"/>
      <c r="W30" s="546"/>
      <c r="X30" s="546"/>
      <c r="Y30" s="546"/>
      <c r="Z30" s="546"/>
      <c r="AA30" s="546"/>
      <c r="AB30" s="546"/>
      <c r="AC30" s="546"/>
      <c r="AD30" s="546"/>
      <c r="AE30" s="341"/>
      <c r="AF30" s="341"/>
      <c r="AG30" s="341"/>
      <c r="AH30" s="341"/>
      <c r="AI30" s="341"/>
      <c r="AJ30" s="472"/>
      <c r="AK30" s="472"/>
      <c r="AL30" s="472"/>
    </row>
    <row r="31" spans="1:38" s="28" customFormat="1" ht="14.45" customHeight="1" x14ac:dyDescent="0.2">
      <c r="A31" s="36"/>
      <c r="B31" s="480"/>
      <c r="C31" s="36"/>
      <c r="D31" s="480"/>
      <c r="E31" s="480"/>
      <c r="F31" s="546" t="s">
        <v>445</v>
      </c>
      <c r="G31" s="546"/>
      <c r="H31" s="546"/>
      <c r="I31" s="546"/>
      <c r="J31" s="546"/>
      <c r="K31" s="546"/>
      <c r="L31" s="546"/>
      <c r="M31" s="546"/>
      <c r="N31" s="546"/>
      <c r="O31" s="546"/>
      <c r="P31" s="546"/>
      <c r="Q31" s="546"/>
      <c r="R31" s="546"/>
      <c r="S31" s="546"/>
      <c r="T31" s="546"/>
      <c r="U31" s="546"/>
      <c r="V31" s="546"/>
      <c r="W31" s="546"/>
      <c r="X31" s="546"/>
      <c r="Y31" s="546"/>
      <c r="Z31" s="546"/>
      <c r="AA31" s="546"/>
      <c r="AB31" s="546"/>
      <c r="AC31" s="546"/>
      <c r="AD31" s="546"/>
      <c r="AE31" s="548"/>
      <c r="AF31" s="548"/>
      <c r="AG31" s="548"/>
      <c r="AH31" s="548"/>
      <c r="AI31" s="548"/>
      <c r="AJ31" s="472"/>
      <c r="AK31" s="472"/>
    </row>
    <row r="32" spans="1:38" s="28" customFormat="1" ht="14.45" customHeight="1" x14ac:dyDescent="0.2">
      <c r="A32" s="36"/>
      <c r="B32" s="480"/>
      <c r="C32" s="36"/>
      <c r="D32" s="480"/>
      <c r="E32" s="480"/>
      <c r="F32" s="546" t="s">
        <v>506</v>
      </c>
      <c r="G32" s="546"/>
      <c r="H32" s="546"/>
      <c r="I32" s="546"/>
      <c r="J32" s="546"/>
      <c r="K32" s="546"/>
      <c r="L32" s="546"/>
      <c r="M32" s="546"/>
      <c r="N32" s="546"/>
      <c r="O32" s="546"/>
      <c r="P32" s="546"/>
      <c r="Q32" s="546"/>
      <c r="R32" s="546"/>
      <c r="S32" s="546"/>
      <c r="T32" s="546"/>
      <c r="U32" s="546"/>
      <c r="V32" s="546"/>
      <c r="W32" s="546"/>
      <c r="X32" s="546"/>
      <c r="Y32" s="546"/>
      <c r="Z32" s="546"/>
      <c r="AA32" s="546"/>
      <c r="AB32" s="546"/>
      <c r="AC32" s="546"/>
      <c r="AD32" s="546"/>
    </row>
    <row r="33" spans="1:38" s="28" customFormat="1" ht="14.45" customHeight="1" x14ac:dyDescent="0.2">
      <c r="A33" s="36"/>
      <c r="B33" s="480"/>
      <c r="C33" s="36"/>
      <c r="D33" s="480"/>
      <c r="E33" s="480"/>
      <c r="F33" s="546" t="s">
        <v>594</v>
      </c>
      <c r="G33" s="546"/>
      <c r="H33" s="546"/>
      <c r="I33" s="546"/>
      <c r="J33" s="546"/>
      <c r="K33" s="546"/>
      <c r="L33" s="546"/>
      <c r="M33" s="546"/>
      <c r="N33" s="546"/>
      <c r="O33" s="546"/>
      <c r="P33" s="546"/>
      <c r="Q33" s="546"/>
      <c r="R33" s="546"/>
      <c r="S33" s="546"/>
      <c r="T33" s="546"/>
      <c r="U33" s="546"/>
      <c r="V33" s="546"/>
      <c r="W33" s="546"/>
      <c r="X33" s="546"/>
      <c r="Y33" s="546"/>
      <c r="Z33" s="546"/>
      <c r="AA33" s="546"/>
      <c r="AB33" s="546"/>
      <c r="AC33" s="546"/>
      <c r="AD33" s="546"/>
    </row>
    <row r="34" spans="1:38" s="28" customFormat="1" ht="14.45" customHeight="1" x14ac:dyDescent="0.2">
      <c r="A34" s="36"/>
      <c r="B34" s="480"/>
      <c r="C34" s="36"/>
      <c r="D34" s="480"/>
      <c r="E34" s="480"/>
      <c r="F34" s="546" t="s">
        <v>595</v>
      </c>
      <c r="G34" s="546"/>
      <c r="H34" s="546"/>
      <c r="I34" s="546"/>
      <c r="J34" s="546"/>
      <c r="K34" s="546"/>
      <c r="L34" s="546"/>
      <c r="M34" s="546"/>
      <c r="N34" s="546"/>
      <c r="O34" s="546"/>
      <c r="P34" s="546"/>
      <c r="Q34" s="546"/>
      <c r="R34" s="546"/>
      <c r="S34" s="546"/>
      <c r="T34" s="546"/>
      <c r="U34" s="546"/>
      <c r="V34" s="546"/>
      <c r="W34" s="546"/>
      <c r="X34" s="546"/>
      <c r="Y34" s="546"/>
      <c r="Z34" s="546"/>
      <c r="AA34" s="546"/>
      <c r="AB34" s="546"/>
      <c r="AC34" s="546"/>
      <c r="AD34" s="546"/>
    </row>
    <row r="35" spans="1:38" s="28" customFormat="1" ht="14.45" customHeight="1" x14ac:dyDescent="0.2">
      <c r="A35" s="36"/>
      <c r="B35" s="480"/>
      <c r="C35" s="36"/>
      <c r="D35" s="480"/>
      <c r="E35" s="480"/>
      <c r="F35" s="546" t="s">
        <v>507</v>
      </c>
      <c r="G35" s="546"/>
      <c r="H35" s="546"/>
      <c r="I35" s="546"/>
      <c r="J35" s="546"/>
      <c r="K35" s="546"/>
      <c r="L35" s="546"/>
      <c r="M35" s="546"/>
      <c r="N35" s="546"/>
      <c r="O35" s="546"/>
      <c r="P35" s="546"/>
      <c r="Q35" s="546"/>
      <c r="R35" s="546"/>
      <c r="S35" s="546"/>
      <c r="T35" s="546"/>
      <c r="U35" s="546"/>
      <c r="V35" s="546"/>
      <c r="W35" s="546"/>
      <c r="X35" s="546"/>
      <c r="Y35" s="546"/>
      <c r="Z35" s="546"/>
      <c r="AA35" s="546"/>
      <c r="AB35" s="546"/>
      <c r="AC35" s="546"/>
      <c r="AD35" s="546"/>
      <c r="AE35" s="547"/>
      <c r="AF35" s="547"/>
      <c r="AG35" s="547"/>
      <c r="AH35" s="547"/>
      <c r="AI35" s="547"/>
      <c r="AJ35" s="547"/>
      <c r="AK35" s="547"/>
      <c r="AL35" s="471"/>
    </row>
    <row r="36" spans="1:38" s="28" customFormat="1" ht="14.45" customHeight="1" x14ac:dyDescent="0.2">
      <c r="A36" s="36"/>
      <c r="B36" s="480"/>
      <c r="C36" s="36"/>
      <c r="D36" s="480"/>
      <c r="E36" s="480"/>
      <c r="F36" s="546" t="s">
        <v>508</v>
      </c>
      <c r="G36" s="546"/>
      <c r="H36" s="546"/>
      <c r="I36" s="546"/>
      <c r="J36" s="546"/>
      <c r="K36" s="546"/>
      <c r="L36" s="546"/>
      <c r="M36" s="546"/>
      <c r="N36" s="546"/>
      <c r="O36" s="546"/>
      <c r="P36" s="546"/>
      <c r="Q36" s="546"/>
      <c r="R36" s="546"/>
      <c r="S36" s="546"/>
      <c r="T36" s="546"/>
      <c r="U36" s="546"/>
      <c r="V36" s="546"/>
      <c r="W36" s="546"/>
      <c r="X36" s="546"/>
      <c r="Y36" s="546"/>
      <c r="Z36" s="546"/>
      <c r="AA36" s="546"/>
      <c r="AB36" s="546"/>
      <c r="AC36" s="546"/>
      <c r="AD36" s="546"/>
      <c r="AE36" s="547"/>
      <c r="AF36" s="547"/>
      <c r="AG36" s="547"/>
      <c r="AH36" s="547"/>
      <c r="AI36" s="547"/>
      <c r="AJ36" s="547"/>
      <c r="AK36" s="547"/>
      <c r="AL36" s="471"/>
    </row>
    <row r="37" spans="1:38" s="28" customFormat="1" ht="14.45" customHeight="1" x14ac:dyDescent="0.2">
      <c r="A37" s="36"/>
      <c r="B37" s="480"/>
      <c r="C37" s="36"/>
      <c r="D37" s="480"/>
      <c r="E37" s="480"/>
      <c r="F37" s="546"/>
      <c r="G37" s="546"/>
      <c r="H37" s="546"/>
      <c r="I37" s="546"/>
      <c r="J37" s="546"/>
      <c r="K37" s="546"/>
      <c r="L37" s="546"/>
      <c r="M37" s="546"/>
      <c r="N37" s="546"/>
      <c r="O37" s="546"/>
      <c r="P37" s="546"/>
      <c r="Q37" s="546"/>
      <c r="R37" s="546"/>
      <c r="S37" s="546"/>
      <c r="T37" s="546"/>
      <c r="U37" s="546"/>
      <c r="V37" s="546"/>
      <c r="W37" s="546"/>
      <c r="X37" s="546"/>
      <c r="Y37" s="546"/>
      <c r="Z37" s="546"/>
      <c r="AA37" s="546"/>
      <c r="AB37" s="546"/>
      <c r="AC37" s="546"/>
      <c r="AD37" s="546"/>
      <c r="AE37" s="547"/>
      <c r="AF37" s="547"/>
      <c r="AG37" s="547"/>
      <c r="AH37" s="547"/>
      <c r="AI37" s="547"/>
      <c r="AJ37" s="547"/>
      <c r="AK37" s="547"/>
      <c r="AL37" s="472"/>
    </row>
    <row r="38" spans="1:38" s="28" customFormat="1" x14ac:dyDescent="0.2">
      <c r="A38" s="36"/>
      <c r="B38" s="480"/>
      <c r="C38" s="36"/>
      <c r="D38" s="480"/>
      <c r="E38" s="480"/>
    </row>
  </sheetData>
  <sheetProtection algorithmName="SHA-512" hashValue="rqAulBaUfznyD+V8oCqWsXv28aHfFLgEiuHLS1qx4m22zctZ7tPd8RRWCn7uVAs5FPsyTQTk7xaoWMieaV8qpQ==" saltValue="KB+mP1SsNJAL149ej4xBRw==" spinCount="100000" sheet="1" objects="1" scenarios="1"/>
  <mergeCells count="33">
    <mergeCell ref="F30:AD30"/>
    <mergeCell ref="F31:AD31"/>
    <mergeCell ref="AE31:AI31"/>
    <mergeCell ref="F21:AD21"/>
    <mergeCell ref="F23:AD23"/>
    <mergeCell ref="F24:AD24"/>
    <mergeCell ref="F26:AD26"/>
    <mergeCell ref="F28:AD28"/>
    <mergeCell ref="F27:AD27"/>
    <mergeCell ref="F25:AD25"/>
    <mergeCell ref="F32:AD32"/>
    <mergeCell ref="F33:AD33"/>
    <mergeCell ref="F37:AD37"/>
    <mergeCell ref="AE37:AK37"/>
    <mergeCell ref="F34:AD34"/>
    <mergeCell ref="F35:AD35"/>
    <mergeCell ref="AE35:AK35"/>
    <mergeCell ref="F36:AD36"/>
    <mergeCell ref="AE36:AK36"/>
    <mergeCell ref="AA5:AD5"/>
    <mergeCell ref="AE5:AL5"/>
    <mergeCell ref="F2:AL2"/>
    <mergeCell ref="F5:F6"/>
    <mergeCell ref="I6:J6"/>
    <mergeCell ref="M6:N6"/>
    <mergeCell ref="Q6:R6"/>
    <mergeCell ref="U6:V6"/>
    <mergeCell ref="Y6:Z6"/>
    <mergeCell ref="AC6:AD6"/>
    <mergeCell ref="AG6:AH6"/>
    <mergeCell ref="AK6:AL6"/>
    <mergeCell ref="G5:J5"/>
    <mergeCell ref="K5:Z5"/>
  </mergeCells>
  <dataValidations count="1">
    <dataValidation type="decimal" allowBlank="1" showInputMessage="1" showErrorMessage="1" sqref="AE16:AE17 G15:G17 AI8:AI9 K11:K17 O11:O17 S11:S17 W11:W17 AE8:AE9 AA9 AE12 AI15:AI17 AI11:AI12 K8:K9 O8:O9 S8:S9 W8:W9 G11:G12 G8:G9" xr:uid="{00000000-0002-0000-0700-000000000000}">
      <formula1>0</formula1>
      <formula2>9999999999</formula2>
    </dataValidation>
  </dataValidations>
  <pageMargins left="0.62992125984251968" right="0.62992125984251968" top="0.74803149606299213" bottom="0.74803149606299213" header="0.31496062992125984" footer="0.31496062992125984"/>
  <pageSetup paperSize="9" scale="47" orientation="landscape" r:id="rId1"/>
  <headerFooter>
    <oddFooter>&amp;L&amp;F&amp;CPage &amp;P of &amp;N&amp;R&amp;A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3322" r:id="rId4" name="formulas">
              <controlPr defaultSize="0" print="0" autoFill="0" autoPict="0" macro="[0]!'SwitchLocksInCells &quot;formulas&quot;'" altText="Lock formulas">
                <anchor moveWithCells="1" sizeWithCells="1">
                  <from>
                    <xdr:col>6</xdr:col>
                    <xdr:colOff>247650</xdr:colOff>
                    <xdr:row>1</xdr:row>
                    <xdr:rowOff>47625</xdr:rowOff>
                  </from>
                  <to>
                    <xdr:col>7</xdr:col>
                    <xdr:colOff>228600</xdr:colOff>
                    <xdr:row>1</xdr:row>
                    <xdr:rowOff>514350</xdr:rowOff>
                  </to>
                </anchor>
              </controlPr>
            </control>
          </mc:Choice>
        </mc:AlternateContent>
        <mc:AlternateContent xmlns:mc="http://schemas.openxmlformats.org/markup-compatibility/2006">
          <mc:Choice Requires="x14">
            <control shapeId="13324" r:id="rId5" name="Button 12">
              <controlPr defaultSize="0" print="0" autoFill="0" autoPict="0" macro="[0]!MainBody">
                <anchor moveWithCells="1" sizeWithCells="1">
                  <from>
                    <xdr:col>5</xdr:col>
                    <xdr:colOff>57150</xdr:colOff>
                    <xdr:row>1</xdr:row>
                    <xdr:rowOff>66675</xdr:rowOff>
                  </from>
                  <to>
                    <xdr:col>5</xdr:col>
                    <xdr:colOff>971550</xdr:colOff>
                    <xdr:row>1</xdr:row>
                    <xdr:rowOff>504825</xdr:rowOff>
                  </to>
                </anchor>
              </controlPr>
            </control>
          </mc:Choice>
        </mc:AlternateContent>
        <mc:AlternateContent xmlns:mc="http://schemas.openxmlformats.org/markup-compatibility/2006">
          <mc:Choice Requires="x14">
            <control shapeId="13325" r:id="rId6" name="Button 13">
              <controlPr defaultSize="0" print="0" autoFill="0" autoPict="0" macro="[0]!RestoreColours">
                <anchor moveWithCells="1" sizeWithCells="1">
                  <from>
                    <xdr:col>5</xdr:col>
                    <xdr:colOff>1019175</xdr:colOff>
                    <xdr:row>1</xdr:row>
                    <xdr:rowOff>47625</xdr:rowOff>
                  </from>
                  <to>
                    <xdr:col>6</xdr:col>
                    <xdr:colOff>171450</xdr:colOff>
                    <xdr:row>1</xdr:row>
                    <xdr:rowOff>504825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1000000}">
          <x14:formula1>
            <xm:f>Lists!$D$2:$D$8</xm:f>
          </x14:formula1>
          <xm:sqref>AF8:AF10 H15:H18 L8:L18 P8:P18 T8:T18 X8:X18 AB9 AB18 AF16:AF18 AJ15:AJ18 AF12 AJ8:AJ12 H8:H12</xm:sqref>
        </x14:dataValidation>
        <x14:dataValidation type="list" allowBlank="1" showInputMessage="1" showErrorMessage="1" xr:uid="{00000000-0002-0000-0700-000002000000}">
          <x14:formula1>
            <xm:f>'Footnotes list'!$D$9:$D$58</xm:f>
          </x14:formula1>
          <xm:sqref>I8:I12 M8:M18 Q8:Q18 U8:U18 Y8:Y18 AC9 AC18 AG16:AG18 AK15:AK18 AK8:AK12 AG8:AG10 AG12 I15:I18</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rgb="FF41AFAA"/>
    <pageSetUpPr fitToPage="1"/>
  </sheetPr>
  <dimension ref="A1:N32"/>
  <sheetViews>
    <sheetView topLeftCell="D1" workbookViewId="0">
      <selection activeCell="G8" sqref="G8"/>
    </sheetView>
  </sheetViews>
  <sheetFormatPr defaultColWidth="9.140625" defaultRowHeight="12.75" x14ac:dyDescent="0.2"/>
  <cols>
    <col min="1" max="1" width="3.42578125" style="1" hidden="1" customWidth="1"/>
    <col min="2" max="2" width="3.7109375" style="1" hidden="1" customWidth="1"/>
    <col min="3" max="3" width="8.140625" style="1" hidden="1" customWidth="1"/>
    <col min="4" max="4" width="2.28515625" style="1" customWidth="1"/>
    <col min="5" max="5" width="20.140625" style="1" customWidth="1"/>
    <col min="6" max="6" width="13.85546875" style="1" customWidth="1"/>
    <col min="7" max="7" width="33.7109375" style="1" customWidth="1"/>
    <col min="8" max="8" width="3.5703125" style="1" customWidth="1"/>
    <col min="9" max="9" width="2.85546875" style="1" customWidth="1"/>
    <col min="10" max="10" width="11.28515625" style="1" customWidth="1"/>
    <col min="11" max="11" width="31" style="1" customWidth="1"/>
    <col min="12" max="12" width="3.5703125" style="1" customWidth="1"/>
    <col min="13" max="13" width="2.85546875" style="1" customWidth="1"/>
    <col min="14" max="14" width="11.28515625" style="1" customWidth="1"/>
    <col min="15" max="16384" width="9.140625" style="1"/>
  </cols>
  <sheetData>
    <row r="1" spans="1:14" ht="13.5" thickBot="1" x14ac:dyDescent="0.25"/>
    <row r="2" spans="1:14" ht="78" customHeight="1" thickTop="1" x14ac:dyDescent="0.2">
      <c r="E2" s="262"/>
      <c r="F2" s="263"/>
      <c r="G2" s="582" t="s">
        <v>316</v>
      </c>
      <c r="H2" s="582"/>
      <c r="I2" s="582"/>
      <c r="J2" s="582"/>
      <c r="K2" s="582"/>
      <c r="L2" s="582"/>
      <c r="M2" s="582"/>
      <c r="N2" s="583"/>
    </row>
    <row r="3" spans="1:14" ht="24.95" customHeight="1" x14ac:dyDescent="0.2">
      <c r="E3" s="128" t="s">
        <v>146</v>
      </c>
      <c r="F3" s="254" t="str">
        <f>'GETTING STARTED'!G9</f>
        <v>LU</v>
      </c>
      <c r="G3" s="50" t="str">
        <f>IF('GETTING STARTED'!E9="","",'GETTING STARTED'!E9)</f>
        <v>Luxembourg</v>
      </c>
      <c r="H3" s="50"/>
      <c r="I3" s="50"/>
      <c r="J3" s="50"/>
      <c r="K3" s="50"/>
      <c r="L3" s="13"/>
      <c r="M3" s="13"/>
      <c r="N3" s="129"/>
    </row>
    <row r="4" spans="1:14" ht="24.75" customHeight="1" thickBot="1" x14ac:dyDescent="0.25">
      <c r="E4" s="130" t="s">
        <v>160</v>
      </c>
      <c r="F4" s="253">
        <f>IF('GETTING STARTED'!E10="","",'GETTING STARTED'!E10)</f>
        <v>2022</v>
      </c>
      <c r="G4" s="14"/>
      <c r="H4" s="14"/>
      <c r="I4" s="14"/>
      <c r="J4" s="14"/>
      <c r="K4" s="14"/>
      <c r="L4" s="14"/>
      <c r="M4" s="14"/>
      <c r="N4" s="131"/>
    </row>
    <row r="5" spans="1:14" ht="15.95" hidden="1" customHeight="1" x14ac:dyDescent="0.2">
      <c r="E5" s="132"/>
      <c r="N5" s="133"/>
    </row>
    <row r="6" spans="1:14" ht="18.95" hidden="1" customHeight="1" thickBot="1" x14ac:dyDescent="0.25">
      <c r="E6" s="134" t="s">
        <v>195</v>
      </c>
      <c r="F6" s="43"/>
      <c r="G6" s="42" t="s">
        <v>208</v>
      </c>
      <c r="H6" s="44"/>
      <c r="I6" s="44"/>
      <c r="J6" s="44"/>
      <c r="K6" s="42" t="s">
        <v>209</v>
      </c>
      <c r="L6" s="45"/>
      <c r="M6" s="45"/>
      <c r="N6" s="133"/>
    </row>
    <row r="7" spans="1:14" ht="47.45" customHeight="1" thickBot="1" x14ac:dyDescent="0.25">
      <c r="E7" s="585" t="s">
        <v>118</v>
      </c>
      <c r="F7" s="536"/>
      <c r="G7" s="46" t="s">
        <v>201</v>
      </c>
      <c r="H7" s="49" t="s">
        <v>23</v>
      </c>
      <c r="I7" s="543" t="s">
        <v>221</v>
      </c>
      <c r="J7" s="544"/>
      <c r="K7" s="46" t="s">
        <v>337</v>
      </c>
      <c r="L7" s="54" t="s">
        <v>23</v>
      </c>
      <c r="M7" s="543" t="s">
        <v>221</v>
      </c>
      <c r="N7" s="545"/>
    </row>
    <row r="8" spans="1:14" ht="21" customHeight="1" x14ac:dyDescent="0.2">
      <c r="A8" s="35" t="s">
        <v>174</v>
      </c>
      <c r="B8" s="35" t="s">
        <v>181</v>
      </c>
      <c r="C8" s="35"/>
      <c r="D8" s="35"/>
      <c r="E8" s="568" t="s">
        <v>113</v>
      </c>
      <c r="F8" s="569"/>
      <c r="G8" s="289"/>
      <c r="H8" s="310"/>
      <c r="I8" s="301"/>
      <c r="J8" s="284" t="str">
        <f>IF(TRIM(I8)="", "", IF(VLOOKUP(I8,'Footnotes list'!$D$9:$E$107,2,FALSE)=0,"",VLOOKUP(I8,'Footnotes list'!$D$9:$E$107,2,FALSE) ) )</f>
        <v/>
      </c>
      <c r="K8" s="290"/>
      <c r="L8" s="310"/>
      <c r="M8" s="301"/>
      <c r="N8" s="284" t="str">
        <f>IF(TRIM(M8)="", "", IF(VLOOKUP(M8,'Footnotes list'!$D$9:$E$107,2,FALSE)=0,"",VLOOKUP(M8,'Footnotes list'!$D$9:$E$107,2,FALSE) ) )</f>
        <v/>
      </c>
    </row>
    <row r="9" spans="1:14" ht="21" customHeight="1" x14ac:dyDescent="0.2">
      <c r="A9" s="35" t="s">
        <v>174</v>
      </c>
      <c r="B9" s="35" t="s">
        <v>176</v>
      </c>
      <c r="C9" s="35"/>
      <c r="D9" s="35"/>
      <c r="E9" s="570" t="s">
        <v>109</v>
      </c>
      <c r="F9" s="571"/>
      <c r="G9" s="291"/>
      <c r="H9" s="311"/>
      <c r="I9" s="303"/>
      <c r="J9" s="285" t="str">
        <f>IF(TRIM(I9)="", "", IF(VLOOKUP(I9,'Footnotes list'!$D$9:$E$107,2,FALSE)=0,"",VLOOKUP(I9,'Footnotes list'!$D$9:$E$107,2,FALSE) ) )</f>
        <v/>
      </c>
      <c r="K9" s="292"/>
      <c r="L9" s="311"/>
      <c r="M9" s="303"/>
      <c r="N9" s="285" t="str">
        <f>IF(TRIM(M9)="", "", IF(VLOOKUP(M9,'Footnotes list'!$D$9:$E$107,2,FALSE)=0,"",VLOOKUP(M9,'Footnotes list'!$D$9:$E$107,2,FALSE) ) )</f>
        <v/>
      </c>
    </row>
    <row r="10" spans="1:14" ht="21" customHeight="1" x14ac:dyDescent="0.2">
      <c r="A10" s="35" t="s">
        <v>174</v>
      </c>
      <c r="B10" s="35" t="s">
        <v>182</v>
      </c>
      <c r="C10" s="35"/>
      <c r="D10" s="35"/>
      <c r="E10" s="570" t="s">
        <v>200</v>
      </c>
      <c r="F10" s="571"/>
      <c r="G10" s="291"/>
      <c r="H10" s="311"/>
      <c r="I10" s="303"/>
      <c r="J10" s="285" t="str">
        <f>IF(TRIM(I10)="", "", IF(VLOOKUP(I10,'Footnotes list'!$D$9:$E$107,2,FALSE)=0,"",VLOOKUP(I10,'Footnotes list'!$D$9:$E$107,2,FALSE) ) )</f>
        <v/>
      </c>
      <c r="K10" s="292"/>
      <c r="L10" s="311"/>
      <c r="M10" s="303"/>
      <c r="N10" s="285" t="str">
        <f>IF(TRIM(M10)="", "", IF(VLOOKUP(M10,'Footnotes list'!$D$9:$E$107,2,FALSE)=0,"",VLOOKUP(M10,'Footnotes list'!$D$9:$E$107,2,FALSE) ) )</f>
        <v/>
      </c>
    </row>
    <row r="11" spans="1:14" ht="21" customHeight="1" x14ac:dyDescent="0.2">
      <c r="A11" s="35" t="s">
        <v>174</v>
      </c>
      <c r="B11" s="35" t="s">
        <v>180</v>
      </c>
      <c r="C11" s="35"/>
      <c r="D11" s="35"/>
      <c r="E11" s="572" t="s">
        <v>119</v>
      </c>
      <c r="F11" s="118" t="s">
        <v>112</v>
      </c>
      <c r="G11" s="293"/>
      <c r="H11" s="311"/>
      <c r="I11" s="303"/>
      <c r="J11" s="285" t="str">
        <f>IF(TRIM(I11)="", "", IF(VLOOKUP(I11,'Footnotes list'!$D$9:$E$107,2,FALSE)=0,"",VLOOKUP(I11,'Footnotes list'!$D$9:$E$107,2,FALSE) ) )</f>
        <v/>
      </c>
      <c r="K11" s="293"/>
      <c r="L11" s="311"/>
      <c r="M11" s="303"/>
      <c r="N11" s="285" t="str">
        <f>IF(TRIM(M11)="", "", IF(VLOOKUP(M11,'Footnotes list'!$D$9:$E$107,2,FALSE)=0,"",VLOOKUP(M11,'Footnotes list'!$D$9:$E$107,2,FALSE) ) )</f>
        <v/>
      </c>
    </row>
    <row r="12" spans="1:14" ht="21" customHeight="1" x14ac:dyDescent="0.2">
      <c r="A12" s="35" t="s">
        <v>174</v>
      </c>
      <c r="B12" s="35" t="s">
        <v>179</v>
      </c>
      <c r="C12" s="35"/>
      <c r="D12" s="35"/>
      <c r="E12" s="570"/>
      <c r="F12" s="118" t="s">
        <v>120</v>
      </c>
      <c r="G12" s="293"/>
      <c r="H12" s="311"/>
      <c r="I12" s="303"/>
      <c r="J12" s="285" t="str">
        <f>IF(TRIM(I12)="", "", IF(VLOOKUP(I12,'Footnotes list'!$D$9:$E$107,2,FALSE)=0,"",VLOOKUP(I12,'Footnotes list'!$D$9:$E$107,2,FALSE) ) )</f>
        <v/>
      </c>
      <c r="K12" s="293"/>
      <c r="L12" s="311"/>
      <c r="M12" s="303"/>
      <c r="N12" s="285" t="str">
        <f>IF(TRIM(M12)="", "", IF(VLOOKUP(M12,'Footnotes list'!$D$9:$E$107,2,FALSE)=0,"",VLOOKUP(M12,'Footnotes list'!$D$9:$E$107,2,FALSE) ) )</f>
        <v/>
      </c>
    </row>
    <row r="13" spans="1:14" ht="21" customHeight="1" x14ac:dyDescent="0.2">
      <c r="A13" s="35" t="s">
        <v>174</v>
      </c>
      <c r="B13" s="35" t="s">
        <v>178</v>
      </c>
      <c r="C13" s="35"/>
      <c r="D13" s="35"/>
      <c r="E13" s="570"/>
      <c r="F13" s="118" t="s">
        <v>121</v>
      </c>
      <c r="G13" s="501" t="str">
        <f>IF(TRIM(CONCATENATE(G11,G12))="","",SUM(G11,G12))</f>
        <v/>
      </c>
      <c r="H13" s="311"/>
      <c r="I13" s="303"/>
      <c r="J13" s="285" t="str">
        <f>IF(TRIM(I13)="", "", IF(VLOOKUP(I13,'Footnotes list'!$D$9:$E$107,2,FALSE)=0,"",VLOOKUP(I13,'Footnotes list'!$D$9:$E$107,2,FALSE) ) )</f>
        <v/>
      </c>
      <c r="K13" s="501" t="str">
        <f>IF(TRIM(CONCATENATE(K11,K12))="","",SUM(K11,K12))</f>
        <v/>
      </c>
      <c r="L13" s="311"/>
      <c r="M13" s="303"/>
      <c r="N13" s="285" t="str">
        <f>IF(TRIM(M13)="", "", IF(VLOOKUP(M13,'Footnotes list'!$D$9:$E$107,2,FALSE)=0,"",VLOOKUP(M13,'Footnotes list'!$D$9:$E$107,2,FALSE) ) )</f>
        <v/>
      </c>
    </row>
    <row r="14" spans="1:14" ht="21" customHeight="1" x14ac:dyDescent="0.2">
      <c r="A14" s="35" t="s">
        <v>174</v>
      </c>
      <c r="B14" s="35" t="s">
        <v>177</v>
      </c>
      <c r="C14" s="35"/>
      <c r="D14" s="35"/>
      <c r="E14" s="570" t="s">
        <v>110</v>
      </c>
      <c r="F14" s="571"/>
      <c r="G14" s="294"/>
      <c r="H14" s="311"/>
      <c r="I14" s="303"/>
      <c r="J14" s="285" t="str">
        <f>IF(TRIM(I14)="", "", IF(VLOOKUP(I14,'Footnotes list'!$D$9:$E$107,2,FALSE)=0,"",VLOOKUP(I14,'Footnotes list'!$D$9:$E$107,2,FALSE) ) )</f>
        <v/>
      </c>
      <c r="K14" s="295"/>
      <c r="L14" s="311"/>
      <c r="M14" s="303"/>
      <c r="N14" s="285" t="str">
        <f>IF(TRIM(M14)="", "", IF(VLOOKUP(M14,'Footnotes list'!$D$9:$E$107,2,FALSE)=0,"",VLOOKUP(M14,'Footnotes list'!$D$9:$E$107,2,FALSE) ) )</f>
        <v/>
      </c>
    </row>
    <row r="15" spans="1:14" ht="21" customHeight="1" thickBot="1" x14ac:dyDescent="0.25">
      <c r="A15" s="35" t="s">
        <v>174</v>
      </c>
      <c r="B15" s="35" t="s">
        <v>183</v>
      </c>
      <c r="C15" s="35"/>
      <c r="D15" s="35"/>
      <c r="E15" s="564" t="s">
        <v>115</v>
      </c>
      <c r="F15" s="565"/>
      <c r="G15" s="296"/>
      <c r="H15" s="312"/>
      <c r="I15" s="305"/>
      <c r="J15" s="287" t="str">
        <f>IF(TRIM(I15)="", "", IF(VLOOKUP(I15,'Footnotes list'!$D$9:$E$107,2,FALSE)=0,"",VLOOKUP(I15,'Footnotes list'!$D$9:$E$107,2,FALSE) ) )</f>
        <v/>
      </c>
      <c r="K15" s="297"/>
      <c r="L15" s="312"/>
      <c r="M15" s="305"/>
      <c r="N15" s="287" t="str">
        <f>IF(TRIM(M15)="", "", IF(VLOOKUP(M15,'Footnotes list'!$D$9:$E$107,2,FALSE)=0,"",VLOOKUP(M15,'Footnotes list'!$D$9:$E$107,2,FALSE) ) )</f>
        <v/>
      </c>
    </row>
    <row r="16" spans="1:14" ht="21" customHeight="1" thickTop="1" thickBot="1" x14ac:dyDescent="0.25">
      <c r="A16" s="35" t="s">
        <v>174</v>
      </c>
      <c r="B16" s="35" t="s">
        <v>184</v>
      </c>
      <c r="C16" s="35"/>
      <c r="D16" s="35"/>
      <c r="E16" s="566" t="s">
        <v>121</v>
      </c>
      <c r="F16" s="567"/>
      <c r="G16" s="402" t="str">
        <f>IF(TRIM(CONCATENATE(G8,G9,G10,G13,G14,G15))="","",SUM(G8,G9,G10,G13,G14,G15))</f>
        <v/>
      </c>
      <c r="H16" s="313"/>
      <c r="I16" s="307"/>
      <c r="J16" s="288" t="str">
        <f>IF(TRIM(I16)="", "", IF(VLOOKUP(I16,'Footnotes list'!$D$9:$E$107,2,FALSE)=0,"",VLOOKUP(I16,'Footnotes list'!$D$9:$E$107,2,FALSE) ) )</f>
        <v/>
      </c>
      <c r="K16" s="402" t="str">
        <f>IF(TRIM(CONCATENATE(K8,K9,K10,K13,K14,K15))="","",SUM(K8,K9,K10,K13,K14,K15))</f>
        <v/>
      </c>
      <c r="L16" s="313"/>
      <c r="M16" s="307"/>
      <c r="N16" s="288" t="str">
        <f>IF(TRIM(M16)="", "", IF(VLOOKUP(M16,'Footnotes list'!$D$9:$E$107,2,FALSE)=0,"",VLOOKUP(M16,'Footnotes list'!$D$9:$E$107,2,FALSE) ) )</f>
        <v/>
      </c>
    </row>
    <row r="17" spans="1:14" ht="8.25" customHeight="1" thickTop="1" x14ac:dyDescent="0.2"/>
    <row r="18" spans="1:14" ht="13.5" x14ac:dyDescent="0.25">
      <c r="E18" s="16" t="s">
        <v>116</v>
      </c>
      <c r="F18" s="2"/>
      <c r="G18" s="2"/>
    </row>
    <row r="19" spans="1:14" x14ac:dyDescent="0.2">
      <c r="E19" s="546" t="s">
        <v>515</v>
      </c>
      <c r="F19" s="546"/>
      <c r="G19" s="546"/>
      <c r="H19" s="546"/>
      <c r="I19" s="546"/>
      <c r="J19" s="546"/>
      <c r="K19" s="546"/>
      <c r="L19" s="546"/>
      <c r="M19" s="546"/>
      <c r="N19" s="546"/>
    </row>
    <row r="20" spans="1:14" ht="15.75" customHeight="1" x14ac:dyDescent="0.2">
      <c r="E20" s="586" t="s">
        <v>157</v>
      </c>
      <c r="F20" s="586"/>
      <c r="G20" s="586"/>
      <c r="H20" s="586"/>
      <c r="I20" s="586"/>
      <c r="J20" s="586"/>
      <c r="K20" s="586"/>
      <c r="L20" s="586"/>
      <c r="M20" s="586"/>
      <c r="N20" s="586"/>
    </row>
    <row r="21" spans="1:14" ht="34.5" customHeight="1" x14ac:dyDescent="0.2">
      <c r="E21" s="584" t="s">
        <v>536</v>
      </c>
      <c r="F21" s="584"/>
      <c r="G21" s="584"/>
      <c r="H21" s="584"/>
      <c r="I21" s="584"/>
      <c r="J21" s="584"/>
      <c r="K21" s="584"/>
      <c r="L21" s="584"/>
      <c r="M21" s="584"/>
      <c r="N21" s="584"/>
    </row>
    <row r="22" spans="1:14" ht="18.600000000000001" customHeight="1" x14ac:dyDescent="0.2">
      <c r="A22" s="10"/>
      <c r="B22" s="11"/>
      <c r="C22" s="11"/>
      <c r="D22" s="11"/>
      <c r="E22" s="2" t="s">
        <v>117</v>
      </c>
      <c r="F22" s="2"/>
      <c r="G22" s="2"/>
      <c r="H22" s="2"/>
      <c r="I22" s="2"/>
    </row>
    <row r="23" spans="1:14" ht="27.6" customHeight="1" x14ac:dyDescent="0.2">
      <c r="A23" s="10"/>
      <c r="B23" s="11"/>
      <c r="C23" s="11"/>
      <c r="D23" s="11"/>
      <c r="E23" s="561" t="s">
        <v>545</v>
      </c>
      <c r="F23" s="562"/>
      <c r="G23" s="562"/>
      <c r="H23" s="562"/>
      <c r="I23" s="562"/>
      <c r="J23" s="562"/>
      <c r="K23" s="563"/>
    </row>
    <row r="24" spans="1:14" ht="20.100000000000001" customHeight="1" x14ac:dyDescent="0.2">
      <c r="A24" s="10"/>
      <c r="B24" s="11"/>
      <c r="C24" s="11"/>
      <c r="D24" s="11"/>
      <c r="E24" s="573" t="s">
        <v>534</v>
      </c>
      <c r="F24" s="574"/>
      <c r="G24" s="574"/>
      <c r="H24" s="574"/>
      <c r="I24" s="574"/>
      <c r="J24" s="574"/>
      <c r="K24" s="575"/>
    </row>
    <row r="25" spans="1:14" ht="20.100000000000001" customHeight="1" x14ac:dyDescent="0.2">
      <c r="A25" s="10"/>
      <c r="B25" s="11"/>
      <c r="C25" s="11"/>
      <c r="D25" s="11"/>
      <c r="E25" s="557" t="s">
        <v>538</v>
      </c>
      <c r="F25" s="558"/>
      <c r="G25" s="558"/>
      <c r="H25" s="558"/>
      <c r="I25" s="558"/>
      <c r="J25" s="558"/>
      <c r="K25" s="559"/>
    </row>
    <row r="26" spans="1:14" ht="20.100000000000001" customHeight="1" x14ac:dyDescent="0.2">
      <c r="A26" s="10"/>
      <c r="B26" s="11"/>
      <c r="C26" s="11"/>
      <c r="D26" s="11"/>
      <c r="E26" s="576" t="s">
        <v>230</v>
      </c>
      <c r="F26" s="577"/>
      <c r="G26" s="577"/>
      <c r="H26" s="577"/>
      <c r="I26" s="577"/>
      <c r="J26" s="577"/>
      <c r="K26" s="578"/>
    </row>
    <row r="27" spans="1:14" ht="20.100000000000001" customHeight="1" x14ac:dyDescent="0.2">
      <c r="A27" s="10"/>
      <c r="B27" s="11"/>
      <c r="C27" s="11"/>
      <c r="D27" s="11"/>
      <c r="E27" s="579" t="s">
        <v>544</v>
      </c>
      <c r="F27" s="580"/>
      <c r="G27" s="580"/>
      <c r="H27" s="580"/>
      <c r="I27" s="580"/>
      <c r="J27" s="580"/>
      <c r="K27" s="581"/>
    </row>
    <row r="28" spans="1:14" ht="9" customHeight="1" x14ac:dyDescent="0.2">
      <c r="E28" s="560"/>
      <c r="F28" s="560"/>
      <c r="G28" s="560"/>
      <c r="H28" s="560"/>
      <c r="I28" s="560"/>
      <c r="J28" s="560"/>
      <c r="K28" s="560"/>
      <c r="L28" s="560"/>
      <c r="M28" s="560"/>
    </row>
    <row r="29" spans="1:14" ht="15" customHeight="1" x14ac:dyDescent="0.2">
      <c r="E29" s="560" t="s">
        <v>543</v>
      </c>
      <c r="F29" s="560"/>
      <c r="G29" s="560"/>
      <c r="H29" s="560"/>
      <c r="I29" s="560"/>
      <c r="J29" s="560"/>
      <c r="K29" s="560"/>
      <c r="L29" s="560"/>
      <c r="M29" s="560"/>
    </row>
    <row r="30" spans="1:14" ht="15" customHeight="1" x14ac:dyDescent="0.2">
      <c r="E30" s="560" t="s">
        <v>596</v>
      </c>
      <c r="F30" s="560"/>
      <c r="G30" s="560"/>
      <c r="H30" s="560"/>
      <c r="I30" s="560"/>
      <c r="J30" s="560"/>
      <c r="K30" s="560"/>
      <c r="L30" s="560"/>
      <c r="M30" s="560"/>
    </row>
    <row r="32" spans="1:14" ht="15.75" x14ac:dyDescent="0.25">
      <c r="E32" s="169"/>
    </row>
  </sheetData>
  <sheetProtection algorithmName="SHA-512" hashValue="WpGzFm7hUwrQkqNnxgpPxE+CLDTcuDVAr8laUTxURKE+ESesgknWLuMheSHuaiTvXi/POWriEGC/xksvVJwWbA==" saltValue="YWz1geseCBuh0eaWlquoZQ==" spinCount="100000" sheet="1" objects="1" scenarios="1"/>
  <mergeCells count="22">
    <mergeCell ref="G2:N2"/>
    <mergeCell ref="E21:N21"/>
    <mergeCell ref="E19:N19"/>
    <mergeCell ref="E7:F7"/>
    <mergeCell ref="M7:N7"/>
    <mergeCell ref="I7:J7"/>
    <mergeCell ref="E20:N20"/>
    <mergeCell ref="E14:F14"/>
    <mergeCell ref="E30:M30"/>
    <mergeCell ref="E23:K23"/>
    <mergeCell ref="E15:F15"/>
    <mergeCell ref="E16:F16"/>
    <mergeCell ref="E8:F8"/>
    <mergeCell ref="E9:F9"/>
    <mergeCell ref="E10:F10"/>
    <mergeCell ref="E11:E13"/>
    <mergeCell ref="E24:K24"/>
    <mergeCell ref="E26:K26"/>
    <mergeCell ref="E27:K27"/>
    <mergeCell ref="E28:M28"/>
    <mergeCell ref="E29:M29"/>
    <mergeCell ref="E25:K25"/>
  </mergeCells>
  <dataValidations count="1">
    <dataValidation type="decimal" allowBlank="1" showInputMessage="1" showErrorMessage="1" sqref="G14:G15 G8:G12 K8:K12 K14:K15" xr:uid="{00000000-0002-0000-0800-000000000000}">
      <formula1>0</formula1>
      <formula2>9999999999</formula2>
    </dataValidation>
  </dataValidations>
  <pageMargins left="0.62992125984251968" right="0.62992125984251968" top="0.74803149606299213" bottom="0.74803149606299213" header="0.31496062992125984" footer="0.31496062992125984"/>
  <pageSetup paperSize="9" scale="72" orientation="landscape" r:id="rId1"/>
  <headerFooter>
    <oddFooter>&amp;L&amp;F&amp;CPage &amp;P of &amp;N&amp;R&amp;A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4342" r:id="rId4" name="formulas">
              <controlPr defaultSize="0" print="0" autoFill="0" autoPict="0" macro="[0]!'SwitchLocksInCells &quot;formulas&quot;'" altText="Lock formulas">
                <anchor moveWithCells="1" sizeWithCells="1">
                  <from>
                    <xdr:col>4</xdr:col>
                    <xdr:colOff>66675</xdr:colOff>
                    <xdr:row>1</xdr:row>
                    <xdr:rowOff>514350</xdr:rowOff>
                  </from>
                  <to>
                    <xdr:col>4</xdr:col>
                    <xdr:colOff>1000125</xdr:colOff>
                    <xdr:row>1</xdr:row>
                    <xdr:rowOff>942975</xdr:rowOff>
                  </to>
                </anchor>
              </controlPr>
            </control>
          </mc:Choice>
        </mc:AlternateContent>
        <mc:AlternateContent xmlns:mc="http://schemas.openxmlformats.org/markup-compatibility/2006">
          <mc:Choice Requires="x14">
            <control shapeId="14344" r:id="rId5" name="Button 8">
              <controlPr defaultSize="0" print="0" autoFill="0" autoPict="0" macro="[0]!MainBody">
                <anchor moveWithCells="1" sizeWithCells="1">
                  <from>
                    <xdr:col>4</xdr:col>
                    <xdr:colOff>57150</xdr:colOff>
                    <xdr:row>1</xdr:row>
                    <xdr:rowOff>57150</xdr:rowOff>
                  </from>
                  <to>
                    <xdr:col>4</xdr:col>
                    <xdr:colOff>1009650</xdr:colOff>
                    <xdr:row>1</xdr:row>
                    <xdr:rowOff>495300</xdr:rowOff>
                  </to>
                </anchor>
              </controlPr>
            </control>
          </mc:Choice>
        </mc:AlternateContent>
        <mc:AlternateContent xmlns:mc="http://schemas.openxmlformats.org/markup-compatibility/2006">
          <mc:Choice Requires="x14">
            <control shapeId="14345" r:id="rId6" name="Button 9">
              <controlPr defaultSize="0" print="0" autoFill="0" autoPict="0" macro="[0]!RestoreColours">
                <anchor moveWithCells="1" sizeWithCells="1">
                  <from>
                    <xdr:col>4</xdr:col>
                    <xdr:colOff>1095375</xdr:colOff>
                    <xdr:row>1</xdr:row>
                    <xdr:rowOff>38100</xdr:rowOff>
                  </from>
                  <to>
                    <xdr:col>5</xdr:col>
                    <xdr:colOff>609600</xdr:colOff>
                    <xdr:row>1</xdr:row>
                    <xdr:rowOff>495300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1000000}">
          <x14:formula1>
            <xm:f>'Footnotes list'!$D$9:$D$58</xm:f>
          </x14:formula1>
          <xm:sqref>M8:M16 I8:I16</xm:sqref>
        </x14:dataValidation>
        <x14:dataValidation type="list" allowBlank="1" showInputMessage="1" showErrorMessage="1" xr:uid="{00000000-0002-0000-0800-000002000000}">
          <x14:formula1>
            <xm:f>Lists!$D$2:$D$8</xm:f>
          </x14:formula1>
          <xm:sqref>H8:H16 L8:L16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43E1BD578B7234A854FC99B2025F80E" ma:contentTypeVersion="4" ma:contentTypeDescription="Create a new document." ma:contentTypeScope="" ma:versionID="3c3047f7bef5bd4719570900cadb04d1">
  <xsd:schema xmlns:xsd="http://www.w3.org/2001/XMLSchema" xmlns:xs="http://www.w3.org/2001/XMLSchema" xmlns:p="http://schemas.microsoft.com/office/2006/metadata/properties" xmlns:ns2="b2a144b4-733b-4899-8fd4-5b240a0eee07" targetNamespace="http://schemas.microsoft.com/office/2006/metadata/properties" ma:root="true" ma:fieldsID="fb7f38996c7183d112e342a7eea8921d" ns2:_="">
    <xsd:import namespace="b2a144b4-733b-4899-8fd4-5b240a0eee0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a144b4-733b-4899-8fd4-5b240a0eee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60E1A43-34F6-4FC6-886C-CBD34900B3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a144b4-733b-4899-8fd4-5b240a0eee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5ABBDDE-1E60-44D4-9E87-BDE13C87767C}">
  <ds:schemaRef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purl.org/dc/terms/"/>
    <ds:schemaRef ds:uri="b2a144b4-733b-4899-8fd4-5b240a0eee07"/>
    <ds:schemaRef ds:uri="http://www.w3.org/XML/1998/namespace"/>
  </ds:schemaRefs>
</ds:datastoreItem>
</file>

<file path=customXml/itemProps3.xml><?xml version="1.0" encoding="utf-8"?>
<ds:datastoreItem xmlns:ds="http://schemas.openxmlformats.org/officeDocument/2006/customXml" ds:itemID="{E182D76F-85AE-48E8-A2F0-795A7C16D00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24</vt:i4>
      </vt:variant>
      <vt:variant>
        <vt:lpstr>Named Ranges</vt:lpstr>
      </vt:variant>
      <vt:variant>
        <vt:i4>6</vt:i4>
      </vt:variant>
    </vt:vector>
  </HeadingPairs>
  <TitlesOfParts>
    <vt:vector size="30" baseType="lpstr">
      <vt:lpstr>COVER</vt:lpstr>
      <vt:lpstr>INDEX</vt:lpstr>
      <vt:lpstr>Basic Instructions</vt:lpstr>
      <vt:lpstr>Methodology</vt:lpstr>
      <vt:lpstr>Validation rules</vt:lpstr>
      <vt:lpstr>GETTING STARTED</vt:lpstr>
      <vt:lpstr>Footnotes list</vt:lpstr>
      <vt:lpstr>Table_1</vt:lpstr>
      <vt:lpstr>Table_1a</vt:lpstr>
      <vt:lpstr>Table_2</vt:lpstr>
      <vt:lpstr>Table_3</vt:lpstr>
      <vt:lpstr>ErrorLog</vt:lpstr>
      <vt:lpstr>Changelog</vt:lpstr>
      <vt:lpstr>Lists</vt:lpstr>
      <vt:lpstr>Locks</vt:lpstr>
      <vt:lpstr>Summations</vt:lpstr>
      <vt:lpstr>Mandatory</vt:lpstr>
      <vt:lpstr>MustNotBeNegative</vt:lpstr>
      <vt:lpstr>Thresholds</vt:lpstr>
      <vt:lpstr>IsFormula</vt:lpstr>
      <vt:lpstr>FootnoteContent</vt:lpstr>
      <vt:lpstr>ForbiddenStrings</vt:lpstr>
      <vt:lpstr>IsNumeric</vt:lpstr>
      <vt:lpstr>MacroBehaviour</vt:lpstr>
      <vt:lpstr>'Basic Instructions'!Print_Titles</vt:lpstr>
      <vt:lpstr>'Footnotes list'!Print_Titles</vt:lpstr>
      <vt:lpstr>'GETTING STARTED'!Print_Titles</vt:lpstr>
      <vt:lpstr>INDEX!Print_Titles</vt:lpstr>
      <vt:lpstr>Methodology!Print_Titles</vt:lpstr>
      <vt:lpstr>'Validation rules'!Print_Titles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Eurostat</dc:creator>
  <cp:keywords/>
  <dc:description/>
  <cp:lastModifiedBy>Isabelle Naegelen</cp:lastModifiedBy>
  <cp:revision/>
  <cp:lastPrinted>2024-05-07T15:30:04Z</cp:lastPrinted>
  <dcterms:created xsi:type="dcterms:W3CDTF">1999-10-21T15:24:23Z</dcterms:created>
  <dcterms:modified xsi:type="dcterms:W3CDTF">2024-07-29T11:48:37Z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0x010100E43E1BD578B7234A854FC99B2025F80E</vt:lpwstr>
  </property>
  <property fmtid="{D5CDD505-2E9C-101B-9397-08002B2CF9AE}" pid="3" name="MSIP_Label_6bd9ddd1-4d20-43f6-abfa-fc3c07406f94_Enabled">
    <vt:lpwstr>true</vt:lpwstr>
  </property>
  <property fmtid="{D5CDD505-2E9C-101B-9397-08002B2CF9AE}" pid="4" name="MSIP_Label_6bd9ddd1-4d20-43f6-abfa-fc3c07406f94_SetDate">
    <vt:lpwstr>2024-05-07T08:39:38Z</vt:lpwstr>
  </property>
  <property fmtid="{D5CDD505-2E9C-101B-9397-08002B2CF9AE}" pid="5" name="MSIP_Label_6bd9ddd1-4d20-43f6-abfa-fc3c07406f94_Method">
    <vt:lpwstr>Standard</vt:lpwstr>
  </property>
  <property fmtid="{D5CDD505-2E9C-101B-9397-08002B2CF9AE}" pid="6" name="MSIP_Label_6bd9ddd1-4d20-43f6-abfa-fc3c07406f94_Name">
    <vt:lpwstr>Commission Use</vt:lpwstr>
  </property>
  <property fmtid="{D5CDD505-2E9C-101B-9397-08002B2CF9AE}" pid="7" name="MSIP_Label_6bd9ddd1-4d20-43f6-abfa-fc3c07406f94_SiteId">
    <vt:lpwstr>b24c8b06-522c-46fe-9080-70926f8dddb1</vt:lpwstr>
  </property>
  <property fmtid="{D5CDD505-2E9C-101B-9397-08002B2CF9AE}" pid="8" name="MSIP_Label_6bd9ddd1-4d20-43f6-abfa-fc3c07406f94_ActionId">
    <vt:lpwstr>a72c218b-cc09-43ac-89cc-cc3ee281134d</vt:lpwstr>
  </property>
  <property fmtid="{D5CDD505-2E9C-101B-9397-08002B2CF9AE}" pid="9" name="MSIP_Label_6bd9ddd1-4d20-43f6-abfa-fc3c07406f94_ContentBits">
    <vt:lpwstr>0</vt:lpwstr>
  </property>
</Properties>
</file>